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updateLinks="never" codeName="ThisWorkbook" defaultThemeVersion="166925"/>
  <mc:AlternateContent xmlns:mc="http://schemas.openxmlformats.org/markup-compatibility/2006">
    <mc:Choice Requires="x15">
      <x15ac:absPath xmlns:x15ac="http://schemas.microsoft.com/office/spreadsheetml/2010/11/ac" url="D:\OneDrive\#BEEFAST\BEEFAST (OK)\(2306) VINMEC (tổng hợp ngân sách)🗘\WORK\Budget model (v9)\"/>
    </mc:Choice>
  </mc:AlternateContent>
  <xr:revisionPtr revIDLastSave="0" documentId="13_ncr:1_{96FC1EEE-B2FF-4A78-84A8-D3FF7C584F98}" xr6:coauthVersionLast="47" xr6:coauthVersionMax="47" xr10:uidLastSave="{00000000-0000-0000-0000-000000000000}"/>
  <bookViews>
    <workbookView xWindow="-108" yWindow="-108" windowWidth="23256" windowHeight="12576" tabRatio="826" activeTab="6" xr2:uid="{698A1400-3C01-4A5E-BFB0-673429D6732F}"/>
  </bookViews>
  <sheets>
    <sheet name="Site" sheetId="6" r:id="rId1"/>
    <sheet name="Faculty" sheetId="21" r:id="rId2"/>
    <sheet name="Fund center" sheetId="19" r:id="rId3"/>
    <sheet name="Profit center" sheetId="23" r:id="rId4"/>
    <sheet name="Cost center" sheetId="11" r:id="rId5"/>
    <sheet name="MIS code" sheetId="12" r:id="rId6"/>
    <sheet name="Commit" sheetId="13" r:id="rId7"/>
    <sheet name="Asset" sheetId="16" r:id="rId8"/>
    <sheet name="Statistic" sheetId="15" r:id="rId9"/>
    <sheet name="Financial" sheetId="17" r:id="rId10"/>
    <sheet name="Other" sheetId="1" r:id="rId11"/>
  </sheets>
  <calcPr calcId="191028"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 i="21" l="1" a="1"/>
  <c r="F5" i="21" s="1"/>
  <c r="H6" i="13"/>
  <c r="H7" i="13"/>
  <c r="H8" i="13"/>
  <c r="H9" i="13"/>
  <c r="H10" i="13"/>
  <c r="H11" i="13"/>
  <c r="H12" i="13"/>
  <c r="H13" i="13"/>
  <c r="H14" i="13"/>
  <c r="H15" i="13"/>
  <c r="H16" i="13"/>
  <c r="H17" i="13"/>
  <c r="H18" i="13"/>
  <c r="H19" i="13"/>
  <c r="H20" i="13"/>
  <c r="H21" i="13"/>
  <c r="H22" i="13"/>
  <c r="H23" i="13"/>
  <c r="H24" i="13"/>
  <c r="H25" i="13"/>
  <c r="H26" i="13"/>
  <c r="H27" i="13"/>
  <c r="H28" i="13"/>
  <c r="H29" i="13"/>
  <c r="H30" i="13"/>
  <c r="H31" i="13"/>
  <c r="H32" i="13"/>
  <c r="H33" i="13"/>
  <c r="H34" i="13"/>
  <c r="H35" i="13"/>
  <c r="H36" i="13"/>
  <c r="H37" i="13"/>
  <c r="H38" i="13"/>
  <c r="H39" i="13"/>
  <c r="H40" i="13"/>
  <c r="H41" i="13"/>
  <c r="H42" i="13"/>
  <c r="H43" i="13"/>
  <c r="H44" i="13"/>
  <c r="H45" i="13"/>
  <c r="H46" i="13"/>
  <c r="H47" i="13"/>
  <c r="H48" i="13"/>
  <c r="H49" i="13"/>
  <c r="H50" i="13"/>
  <c r="H51" i="13"/>
  <c r="H52" i="13"/>
  <c r="H53" i="13"/>
  <c r="H54" i="13"/>
  <c r="H55" i="13"/>
  <c r="H56" i="13"/>
  <c r="H57" i="13"/>
  <c r="H58" i="13"/>
  <c r="H59" i="13"/>
  <c r="H60" i="13"/>
  <c r="H61" i="13"/>
  <c r="H62" i="13"/>
  <c r="H63" i="13"/>
  <c r="H64" i="13"/>
  <c r="H65" i="13"/>
  <c r="H66" i="13"/>
  <c r="H67" i="13"/>
  <c r="H68" i="13"/>
  <c r="H69" i="13"/>
  <c r="H70" i="13"/>
  <c r="H71" i="13"/>
  <c r="H72" i="13"/>
  <c r="H73" i="13"/>
  <c r="H74" i="13"/>
  <c r="H75" i="13"/>
  <c r="H76" i="13"/>
  <c r="H77" i="13"/>
  <c r="H78" i="13"/>
  <c r="H79" i="13"/>
  <c r="H80" i="13"/>
  <c r="H81" i="13"/>
  <c r="H82" i="13"/>
  <c r="H83" i="13"/>
  <c r="H84" i="13"/>
  <c r="H85" i="13"/>
  <c r="H86" i="13"/>
  <c r="H87" i="13"/>
  <c r="H88" i="13"/>
  <c r="H89" i="13"/>
  <c r="H90" i="13"/>
  <c r="H91" i="13"/>
  <c r="H92" i="13"/>
  <c r="H93" i="13"/>
  <c r="H94" i="13"/>
  <c r="H95" i="13"/>
  <c r="H96" i="13"/>
  <c r="H97" i="13"/>
  <c r="H98" i="13"/>
  <c r="H99" i="13"/>
  <c r="H100" i="13"/>
  <c r="H101" i="13"/>
  <c r="H102" i="13"/>
  <c r="H103" i="13"/>
  <c r="H104" i="13"/>
  <c r="H105" i="13"/>
  <c r="H106" i="13"/>
  <c r="H107" i="13"/>
  <c r="H108" i="13"/>
  <c r="H109" i="13"/>
  <c r="H110" i="13"/>
  <c r="H111" i="13"/>
  <c r="H112" i="13"/>
  <c r="H113" i="13"/>
  <c r="H114" i="13"/>
  <c r="H115" i="13"/>
  <c r="H116" i="13"/>
  <c r="H117" i="13"/>
  <c r="H118" i="13"/>
  <c r="H119" i="13"/>
  <c r="H120" i="13"/>
  <c r="H121" i="13"/>
  <c r="H122" i="13"/>
  <c r="H123" i="13"/>
  <c r="H124" i="13"/>
  <c r="H125" i="13"/>
  <c r="H126" i="13"/>
  <c r="H127" i="13"/>
  <c r="H128" i="13"/>
  <c r="H129" i="13"/>
  <c r="H130" i="13"/>
  <c r="H131" i="13"/>
  <c r="H132" i="13"/>
  <c r="H133" i="13"/>
  <c r="H134" i="13"/>
  <c r="H135" i="13"/>
  <c r="H136" i="13"/>
  <c r="H137" i="13"/>
  <c r="H138" i="13"/>
  <c r="H139" i="13"/>
  <c r="H140" i="13"/>
  <c r="H141" i="13"/>
  <c r="H142" i="13"/>
  <c r="H143" i="13"/>
  <c r="H144" i="13"/>
  <c r="H145" i="13"/>
  <c r="H146" i="13"/>
  <c r="H147" i="13"/>
  <c r="H148" i="13"/>
  <c r="H149" i="13"/>
  <c r="H150" i="13"/>
  <c r="H151" i="13"/>
  <c r="H152" i="13"/>
  <c r="H153" i="13"/>
  <c r="H154" i="13"/>
  <c r="H155" i="13"/>
  <c r="H156" i="13"/>
  <c r="H157" i="13"/>
  <c r="H158" i="13"/>
  <c r="H159" i="13"/>
  <c r="H160" i="13"/>
  <c r="H161" i="13"/>
  <c r="H162" i="13"/>
  <c r="H163" i="13"/>
  <c r="H164" i="13"/>
  <c r="H165" i="13"/>
  <c r="H166" i="13"/>
  <c r="H167" i="13"/>
  <c r="H168" i="13"/>
  <c r="H169" i="13"/>
  <c r="H170" i="13"/>
  <c r="H171" i="13"/>
  <c r="H172" i="13"/>
  <c r="H173" i="13"/>
  <c r="H174" i="13"/>
  <c r="H175" i="13"/>
  <c r="H176" i="13"/>
  <c r="H177" i="13"/>
  <c r="H178" i="13"/>
  <c r="H179" i="13"/>
  <c r="H180" i="13"/>
  <c r="H181" i="13"/>
  <c r="H182" i="13"/>
  <c r="H183" i="13"/>
  <c r="H184" i="13"/>
  <c r="H185" i="13"/>
  <c r="H186" i="13"/>
  <c r="H187" i="13"/>
  <c r="H188" i="13"/>
  <c r="H189" i="13"/>
  <c r="H190" i="13"/>
  <c r="H191" i="13"/>
  <c r="H192" i="13"/>
  <c r="H193" i="13"/>
  <c r="H194" i="13"/>
  <c r="H195" i="13"/>
  <c r="H196" i="13"/>
  <c r="H197" i="13"/>
  <c r="H198" i="13"/>
  <c r="H199" i="13"/>
  <c r="H200" i="13"/>
  <c r="H201" i="13"/>
  <c r="H202" i="13"/>
  <c r="H203" i="13"/>
  <c r="H204" i="13"/>
  <c r="H205" i="13"/>
  <c r="H206" i="13"/>
  <c r="H207" i="13"/>
  <c r="H208" i="13"/>
  <c r="H209" i="13"/>
  <c r="H210" i="13"/>
  <c r="H211" i="13"/>
  <c r="H212" i="13"/>
  <c r="H213" i="13"/>
  <c r="H214" i="13"/>
  <c r="H215" i="13"/>
  <c r="H216" i="13"/>
  <c r="H217" i="13"/>
  <c r="H218" i="13"/>
  <c r="H219" i="13"/>
  <c r="H220" i="13"/>
  <c r="H221" i="13"/>
  <c r="H222" i="13"/>
  <c r="H223" i="13"/>
  <c r="H224" i="13"/>
  <c r="H225" i="13"/>
  <c r="H226" i="13"/>
  <c r="H227" i="13"/>
  <c r="H228" i="13"/>
  <c r="H229" i="13"/>
  <c r="H230" i="13"/>
  <c r="H231" i="13"/>
  <c r="H232" i="13"/>
  <c r="H233" i="13"/>
  <c r="H234" i="13"/>
  <c r="H235" i="13"/>
  <c r="H236" i="13"/>
  <c r="H237" i="13"/>
  <c r="H238" i="13"/>
  <c r="H239" i="13"/>
  <c r="H240" i="13"/>
  <c r="H241" i="13"/>
  <c r="H242" i="13"/>
  <c r="H243" i="13"/>
  <c r="H244" i="13"/>
  <c r="H245" i="13"/>
  <c r="H246" i="13"/>
  <c r="H247" i="13"/>
  <c r="H248" i="13"/>
  <c r="H249" i="13"/>
  <c r="H250" i="13"/>
  <c r="H251" i="13"/>
  <c r="H252" i="13"/>
  <c r="H253" i="13"/>
  <c r="H254" i="13"/>
  <c r="H255" i="13"/>
  <c r="H256" i="13"/>
  <c r="H257" i="13"/>
  <c r="H258" i="13"/>
  <c r="H259" i="13"/>
  <c r="H260" i="13"/>
  <c r="H261" i="13"/>
  <c r="H262" i="13"/>
  <c r="H263" i="13"/>
  <c r="H264" i="13"/>
  <c r="H265" i="13"/>
  <c r="H266" i="13"/>
  <c r="H267" i="13"/>
  <c r="H268" i="13"/>
  <c r="H269" i="13"/>
  <c r="H270" i="13"/>
  <c r="H271" i="13"/>
  <c r="H272" i="13"/>
  <c r="H273" i="13"/>
  <c r="H274" i="13"/>
  <c r="H275" i="13"/>
  <c r="H276" i="13"/>
  <c r="H277" i="13"/>
  <c r="H278" i="13"/>
  <c r="H279" i="13"/>
  <c r="H280" i="13"/>
  <c r="H281" i="13"/>
  <c r="H282" i="13"/>
  <c r="H283" i="13"/>
  <c r="H284" i="13"/>
  <c r="H285" i="13"/>
  <c r="H286" i="13"/>
  <c r="H287" i="13"/>
  <c r="H288" i="13"/>
  <c r="H289" i="13"/>
  <c r="H290" i="13"/>
  <c r="H291" i="13"/>
  <c r="H292" i="13"/>
  <c r="H293" i="13"/>
  <c r="H294" i="13"/>
  <c r="H295" i="13"/>
  <c r="H296" i="13"/>
  <c r="H297" i="13"/>
  <c r="H298" i="13"/>
  <c r="H299" i="13"/>
  <c r="H300" i="13"/>
  <c r="H301" i="13"/>
  <c r="H302" i="13"/>
  <c r="H303" i="13"/>
  <c r="H304" i="13"/>
  <c r="H305" i="13"/>
  <c r="H306" i="13"/>
  <c r="H307" i="13"/>
  <c r="H308" i="13"/>
  <c r="H309" i="13"/>
  <c r="H310" i="13"/>
  <c r="H311" i="13"/>
  <c r="H312" i="13"/>
  <c r="H313" i="13"/>
  <c r="H314" i="13"/>
  <c r="H315" i="13"/>
  <c r="H316" i="13"/>
  <c r="H317" i="13"/>
  <c r="H318" i="13"/>
  <c r="H319" i="13"/>
  <c r="H320" i="13"/>
  <c r="H321" i="13"/>
  <c r="H322" i="13"/>
  <c r="H323" i="13"/>
  <c r="H324" i="13"/>
  <c r="H325" i="13"/>
  <c r="H326" i="13"/>
  <c r="H327" i="13"/>
  <c r="H328" i="13"/>
  <c r="H329" i="13"/>
  <c r="H330" i="13"/>
  <c r="H331" i="13"/>
  <c r="H332" i="13"/>
  <c r="H333" i="13"/>
  <c r="H334" i="13"/>
  <c r="H335" i="13"/>
  <c r="H336" i="13"/>
  <c r="H337" i="13"/>
  <c r="H338" i="13"/>
  <c r="H339" i="13"/>
  <c r="H340" i="13"/>
  <c r="H341" i="13"/>
  <c r="H342" i="13"/>
  <c r="H343" i="13"/>
  <c r="C2" i="16"/>
  <c r="C2" i="13"/>
  <c r="C2" i="23"/>
  <c r="C2" i="19"/>
  <c r="C2" i="21"/>
  <c r="C2" i="17"/>
  <c r="C2" i="15"/>
  <c r="C1" i="1" l="1" a="1"/>
  <c r="D1" i="1" s="1"/>
  <c r="C1" i="17" a="1"/>
  <c r="D1" i="17" s="1"/>
  <c r="C1" i="15" a="1"/>
  <c r="C1" i="15" s="1"/>
  <c r="C1" i="16" a="1"/>
  <c r="C1" i="16" s="1"/>
  <c r="C1" i="13" a="1"/>
  <c r="C1" i="13" s="1"/>
  <c r="C1" i="12" a="1"/>
  <c r="D1" i="12" s="1"/>
  <c r="C1" i="11" a="1"/>
  <c r="D1" i="11" s="1"/>
  <c r="C1" i="23" a="1"/>
  <c r="D1" i="23" s="1"/>
  <c r="C1" i="19" a="1"/>
  <c r="C1" i="19" s="1"/>
  <c r="C1" i="21" a="1"/>
  <c r="C1" i="21" s="1"/>
  <c r="C1" i="6" a="1"/>
  <c r="D1" i="6" s="1"/>
  <c r="R6" i="11" a="1"/>
  <c r="R6" i="11" s="1"/>
  <c r="L164" i="11"/>
  <c r="L165" i="11"/>
  <c r="L169" i="11"/>
  <c r="L170" i="11"/>
  <c r="L172" i="11"/>
  <c r="L173" i="11"/>
  <c r="L174" i="11"/>
  <c r="L175" i="11"/>
  <c r="L177" i="11"/>
  <c r="L178" i="11"/>
  <c r="L180" i="11"/>
  <c r="L181" i="11"/>
  <c r="L185" i="11"/>
  <c r="L186" i="11"/>
  <c r="L188" i="11"/>
  <c r="L189" i="11"/>
  <c r="L190" i="11"/>
  <c r="L191" i="11"/>
  <c r="L193" i="11"/>
  <c r="L194" i="11"/>
  <c r="L196" i="11"/>
  <c r="L197" i="11"/>
  <c r="L201" i="11"/>
  <c r="L202" i="11"/>
  <c r="L204" i="11"/>
  <c r="L205" i="11"/>
  <c r="L206" i="11"/>
  <c r="L207" i="11"/>
  <c r="L209" i="11"/>
  <c r="L210" i="11"/>
  <c r="L212" i="11"/>
  <c r="L213" i="11"/>
  <c r="L217" i="11"/>
  <c r="L218" i="11"/>
  <c r="L220" i="11"/>
  <c r="L221" i="11"/>
  <c r="L222" i="11"/>
  <c r="L223" i="11"/>
  <c r="L225" i="11"/>
  <c r="L226" i="11"/>
  <c r="L307" i="11"/>
  <c r="L308" i="11"/>
  <c r="L309" i="11"/>
  <c r="L316" i="11"/>
  <c r="L317" i="11"/>
  <c r="L319" i="11"/>
  <c r="L320" i="11"/>
  <c r="L324" i="11"/>
  <c r="L325" i="11"/>
  <c r="L329" i="11"/>
  <c r="L330" i="11"/>
  <c r="L332" i="11"/>
  <c r="L333" i="11"/>
  <c r="L339" i="11"/>
  <c r="L340" i="11"/>
  <c r="L341" i="11"/>
  <c r="L348" i="11"/>
  <c r="L349" i="11"/>
  <c r="L351" i="11"/>
  <c r="L352" i="11"/>
  <c r="L444" i="11"/>
  <c r="L445" i="11"/>
  <c r="L449" i="11"/>
  <c r="L450" i="11"/>
  <c r="L452" i="11"/>
  <c r="L453" i="11"/>
  <c r="L459" i="11"/>
  <c r="L460" i="11"/>
  <c r="L461" i="11"/>
  <c r="L468" i="11"/>
  <c r="L469" i="11"/>
  <c r="L839" i="11"/>
  <c r="L840" i="11"/>
  <c r="L844" i="11"/>
  <c r="L845" i="11"/>
  <c r="L849" i="11"/>
  <c r="L850" i="11"/>
  <c r="L852" i="11"/>
  <c r="L853" i="11"/>
  <c r="L859" i="11"/>
  <c r="L860" i="11"/>
  <c r="L861" i="11"/>
  <c r="L868" i="11"/>
  <c r="L869" i="11"/>
  <c r="L871" i="11"/>
  <c r="L872" i="11"/>
  <c r="L876" i="11"/>
  <c r="L877" i="11"/>
  <c r="L881" i="11"/>
  <c r="L882" i="11"/>
  <c r="L884" i="11"/>
  <c r="L885" i="11"/>
  <c r="L891" i="11"/>
  <c r="L892" i="11"/>
  <c r="L893" i="11"/>
  <c r="L900" i="11"/>
  <c r="L901" i="11"/>
  <c r="L903" i="11"/>
  <c r="L904" i="11"/>
  <c r="L908" i="11"/>
  <c r="L939" i="11"/>
  <c r="L958" i="11"/>
  <c r="L959" i="11"/>
  <c r="L961" i="11"/>
  <c r="L962" i="11"/>
  <c r="L963" i="11"/>
  <c r="L1020" i="11"/>
  <c r="L1050" i="11"/>
  <c r="L1051" i="11"/>
  <c r="L1053" i="11"/>
  <c r="L1054" i="11"/>
  <c r="L1058" i="11"/>
  <c r="L1059" i="11"/>
  <c r="L1063" i="11"/>
  <c r="L1064" i="11"/>
  <c r="L1068" i="11"/>
  <c r="L1069" i="11"/>
  <c r="L166" i="11"/>
  <c r="L167" i="11"/>
  <c r="L168" i="11"/>
  <c r="L171" i="11"/>
  <c r="L176" i="11"/>
  <c r="L179" i="11"/>
  <c r="L182" i="11"/>
  <c r="L183" i="11"/>
  <c r="L184" i="11"/>
  <c r="L187" i="11"/>
  <c r="L192" i="11"/>
  <c r="L195" i="11"/>
  <c r="L198" i="11"/>
  <c r="L199" i="11"/>
  <c r="L200" i="11"/>
  <c r="L203" i="11"/>
  <c r="L208" i="11"/>
  <c r="L211" i="11"/>
  <c r="L214" i="11"/>
  <c r="L215" i="11"/>
  <c r="L216" i="11"/>
  <c r="L219" i="11"/>
  <c r="L224" i="11"/>
  <c r="L302" i="11"/>
  <c r="L303" i="11"/>
  <c r="L304" i="11"/>
  <c r="L305" i="11"/>
  <c r="L306" i="11"/>
  <c r="L310" i="11"/>
  <c r="L311" i="11"/>
  <c r="L312" i="11"/>
  <c r="L313" i="11"/>
  <c r="L314" i="11"/>
  <c r="L315" i="11"/>
  <c r="L318" i="11"/>
  <c r="L321" i="11"/>
  <c r="L322" i="11"/>
  <c r="L323" i="11"/>
  <c r="L326" i="11"/>
  <c r="L327" i="11"/>
  <c r="L328" i="11"/>
  <c r="L331" i="11"/>
  <c r="L334" i="11"/>
  <c r="L335" i="11"/>
  <c r="L336" i="11"/>
  <c r="L337" i="11"/>
  <c r="L338" i="11"/>
  <c r="L342" i="11"/>
  <c r="L343" i="11"/>
  <c r="L344" i="11"/>
  <c r="L345" i="11"/>
  <c r="L346" i="11"/>
  <c r="L347" i="11"/>
  <c r="L350" i="11"/>
  <c r="L353" i="11"/>
  <c r="L354" i="11"/>
  <c r="L355" i="11"/>
  <c r="L446" i="11"/>
  <c r="L447" i="11"/>
  <c r="L448" i="11"/>
  <c r="L451" i="11"/>
  <c r="L454" i="11"/>
  <c r="L455" i="11"/>
  <c r="L456" i="11"/>
  <c r="L457" i="11"/>
  <c r="L458" i="11"/>
  <c r="L462" i="11"/>
  <c r="L463" i="11"/>
  <c r="L464" i="11"/>
  <c r="L465" i="11"/>
  <c r="L466" i="11"/>
  <c r="L467" i="11"/>
  <c r="L470" i="11"/>
  <c r="L841" i="11"/>
  <c r="L842" i="11"/>
  <c r="L843" i="11"/>
  <c r="L846" i="11"/>
  <c r="L847" i="11"/>
  <c r="L848" i="11"/>
  <c r="L851" i="11"/>
  <c r="L854" i="11"/>
  <c r="L855" i="11"/>
  <c r="L856" i="11"/>
  <c r="L857" i="11"/>
  <c r="L858" i="11"/>
  <c r="L862" i="11"/>
  <c r="L863" i="11"/>
  <c r="L864" i="11"/>
  <c r="L865" i="11"/>
  <c r="L866" i="11"/>
  <c r="L867" i="11"/>
  <c r="L870" i="11"/>
  <c r="L873" i="11"/>
  <c r="L874" i="11"/>
  <c r="L875" i="11"/>
  <c r="L878" i="11"/>
  <c r="L879" i="11"/>
  <c r="L880" i="11"/>
  <c r="L883" i="11"/>
  <c r="L886" i="11"/>
  <c r="L887" i="11"/>
  <c r="L888" i="11"/>
  <c r="L889" i="11"/>
  <c r="L890" i="11"/>
  <c r="L894" i="11"/>
  <c r="L895" i="11"/>
  <c r="L896" i="11"/>
  <c r="L897" i="11"/>
  <c r="L898" i="11"/>
  <c r="L899" i="11"/>
  <c r="L902" i="11"/>
  <c r="L905" i="11"/>
  <c r="L906" i="11"/>
  <c r="L907" i="11"/>
  <c r="L942" i="11"/>
  <c r="L943" i="11"/>
  <c r="L945" i="11"/>
  <c r="L960" i="11"/>
  <c r="L1021" i="11"/>
  <c r="L1023" i="11"/>
  <c r="L1031" i="11"/>
  <c r="L1052" i="11"/>
  <c r="L1055" i="11"/>
  <c r="L1056" i="11"/>
  <c r="L1057" i="11"/>
  <c r="L1060" i="11"/>
  <c r="L1061" i="11"/>
  <c r="L1062" i="11"/>
  <c r="L1065" i="11"/>
  <c r="L1066" i="11"/>
  <c r="L1067" i="11"/>
  <c r="L1070" i="11"/>
  <c r="L6" i="11"/>
  <c r="L7" i="11"/>
  <c r="L8" i="11"/>
  <c r="L9" i="11"/>
  <c r="L10" i="11"/>
  <c r="L11" i="11"/>
  <c r="L12" i="11"/>
  <c r="L13" i="11"/>
  <c r="L14" i="11"/>
  <c r="L15" i="11"/>
  <c r="L16" i="11"/>
  <c r="L17" i="11"/>
  <c r="L18" i="11"/>
  <c r="L19" i="11"/>
  <c r="L20" i="11"/>
  <c r="L21" i="11"/>
  <c r="L22" i="11"/>
  <c r="L23" i="11"/>
  <c r="L24" i="11"/>
  <c r="L25" i="11"/>
  <c r="L26" i="11"/>
  <c r="L27" i="11"/>
  <c r="L28" i="11"/>
  <c r="L29" i="11"/>
  <c r="L30" i="11"/>
  <c r="L31"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4" i="11"/>
  <c r="L65" i="11"/>
  <c r="L66" i="11"/>
  <c r="L67" i="11"/>
  <c r="L68" i="11"/>
  <c r="L69" i="11"/>
  <c r="L70" i="11"/>
  <c r="L71" i="11"/>
  <c r="L72" i="11"/>
  <c r="L73" i="11"/>
  <c r="L74" i="11"/>
  <c r="L75" i="11"/>
  <c r="L76" i="11"/>
  <c r="L77" i="11"/>
  <c r="L78" i="11"/>
  <c r="L79" i="11"/>
  <c r="L80" i="11"/>
  <c r="L81" i="11"/>
  <c r="L82" i="11"/>
  <c r="L83" i="11"/>
  <c r="L84" i="11"/>
  <c r="L85" i="11"/>
  <c r="L86" i="11"/>
  <c r="L87" i="11"/>
  <c r="L88" i="11"/>
  <c r="L89" i="11"/>
  <c r="L90" i="11"/>
  <c r="L91" i="11"/>
  <c r="L92" i="11"/>
  <c r="L93" i="11"/>
  <c r="L94" i="11"/>
  <c r="L95" i="11"/>
  <c r="L96" i="11"/>
  <c r="L97" i="11"/>
  <c r="L98" i="11"/>
  <c r="L99" i="11"/>
  <c r="L100" i="11"/>
  <c r="L101" i="11"/>
  <c r="L102" i="11"/>
  <c r="L103" i="11"/>
  <c r="L104" i="11"/>
  <c r="L105" i="11"/>
  <c r="L106" i="11"/>
  <c r="L107" i="11"/>
  <c r="L108" i="11"/>
  <c r="L109" i="11"/>
  <c r="L110" i="11"/>
  <c r="L111" i="11"/>
  <c r="L112" i="11"/>
  <c r="L113" i="11"/>
  <c r="L114" i="11"/>
  <c r="L115" i="11"/>
  <c r="L116" i="11"/>
  <c r="L117" i="11"/>
  <c r="L118" i="11"/>
  <c r="L119" i="11"/>
  <c r="L120" i="11"/>
  <c r="L121" i="11"/>
  <c r="L122" i="11"/>
  <c r="L123" i="11"/>
  <c r="L124" i="11"/>
  <c r="L125" i="11"/>
  <c r="L126" i="11"/>
  <c r="L127" i="11"/>
  <c r="L128" i="11"/>
  <c r="L129" i="11"/>
  <c r="L130" i="11"/>
  <c r="L131" i="11"/>
  <c r="L132" i="11"/>
  <c r="L133" i="11"/>
  <c r="L134" i="11"/>
  <c r="L135" i="11"/>
  <c r="L136" i="11"/>
  <c r="L137" i="11"/>
  <c r="L138" i="11"/>
  <c r="L139" i="11"/>
  <c r="L140" i="11"/>
  <c r="L141" i="11"/>
  <c r="L142" i="11"/>
  <c r="L143" i="11"/>
  <c r="L144" i="11"/>
  <c r="L145" i="11"/>
  <c r="L146" i="11"/>
  <c r="L147" i="11"/>
  <c r="L148" i="11"/>
  <c r="L149" i="11"/>
  <c r="L150" i="11"/>
  <c r="L151" i="11"/>
  <c r="L152" i="11"/>
  <c r="L153" i="11"/>
  <c r="L154" i="11"/>
  <c r="L155" i="11"/>
  <c r="L156" i="11"/>
  <c r="L157" i="11"/>
  <c r="L158" i="11"/>
  <c r="L159" i="11"/>
  <c r="L160" i="11"/>
  <c r="L161" i="11"/>
  <c r="L162" i="11"/>
  <c r="L163" i="11"/>
  <c r="L227" i="11"/>
  <c r="L228" i="11"/>
  <c r="L229" i="11"/>
  <c r="L230" i="11"/>
  <c r="L231" i="11"/>
  <c r="L232" i="11"/>
  <c r="L233" i="11"/>
  <c r="L234" i="11"/>
  <c r="L235" i="11"/>
  <c r="L236" i="11"/>
  <c r="L237" i="11"/>
  <c r="L238" i="11"/>
  <c r="L239" i="11"/>
  <c r="L240" i="11"/>
  <c r="L241" i="11"/>
  <c r="L242" i="11"/>
  <c r="L243" i="11"/>
  <c r="L244" i="11"/>
  <c r="L245" i="11"/>
  <c r="L246" i="11"/>
  <c r="L247" i="11"/>
  <c r="L248" i="11"/>
  <c r="L249" i="11"/>
  <c r="L250" i="11"/>
  <c r="L251" i="11"/>
  <c r="L252" i="11"/>
  <c r="L253" i="11"/>
  <c r="L254" i="11"/>
  <c r="L255" i="11"/>
  <c r="L256" i="11"/>
  <c r="L257" i="11"/>
  <c r="L258" i="11"/>
  <c r="L259" i="11"/>
  <c r="L260" i="11"/>
  <c r="L261" i="11"/>
  <c r="L262" i="11"/>
  <c r="L263" i="11"/>
  <c r="L264" i="11"/>
  <c r="L265" i="11"/>
  <c r="L266" i="11"/>
  <c r="L267" i="11"/>
  <c r="L268" i="11"/>
  <c r="L269" i="11"/>
  <c r="L270" i="11"/>
  <c r="L271" i="11"/>
  <c r="L272" i="11"/>
  <c r="L273" i="11"/>
  <c r="L274" i="11"/>
  <c r="L275" i="11"/>
  <c r="L276" i="11"/>
  <c r="L277" i="11"/>
  <c r="L278" i="11"/>
  <c r="L279" i="11"/>
  <c r="L280" i="11"/>
  <c r="L281" i="11"/>
  <c r="L282" i="11"/>
  <c r="L283" i="11"/>
  <c r="L284" i="11"/>
  <c r="L285" i="11"/>
  <c r="L286" i="11"/>
  <c r="L287" i="11"/>
  <c r="L288" i="11"/>
  <c r="L289" i="11"/>
  <c r="L290" i="11"/>
  <c r="L291" i="11"/>
  <c r="L292" i="11"/>
  <c r="L293" i="11"/>
  <c r="L294" i="11"/>
  <c r="L295" i="11"/>
  <c r="L296" i="11"/>
  <c r="L297" i="11"/>
  <c r="L298" i="11"/>
  <c r="L299" i="11"/>
  <c r="L300" i="11"/>
  <c r="L301" i="11"/>
  <c r="L356" i="11"/>
  <c r="L357" i="11"/>
  <c r="L358" i="11"/>
  <c r="L359" i="11"/>
  <c r="L360" i="11"/>
  <c r="L361" i="11"/>
  <c r="L362" i="11"/>
  <c r="L363" i="11"/>
  <c r="L364" i="11"/>
  <c r="L365" i="11"/>
  <c r="L366" i="11"/>
  <c r="L367" i="11"/>
  <c r="L368" i="11"/>
  <c r="L369" i="11"/>
  <c r="L370" i="11"/>
  <c r="L371" i="11"/>
  <c r="L372" i="11"/>
  <c r="L373" i="11"/>
  <c r="L374" i="11"/>
  <c r="L375" i="11"/>
  <c r="L376" i="11"/>
  <c r="L377" i="11"/>
  <c r="L378" i="11"/>
  <c r="L379" i="11"/>
  <c r="L380" i="11"/>
  <c r="L381" i="11"/>
  <c r="L382" i="11"/>
  <c r="L383" i="11"/>
  <c r="L384" i="11"/>
  <c r="L385" i="11"/>
  <c r="L386" i="11"/>
  <c r="L387" i="11"/>
  <c r="L388" i="11"/>
  <c r="L389" i="11"/>
  <c r="L390" i="11"/>
  <c r="L391" i="11"/>
  <c r="L392" i="11"/>
  <c r="L393" i="11"/>
  <c r="L394" i="11"/>
  <c r="L395" i="11"/>
  <c r="L396" i="11"/>
  <c r="L397" i="11"/>
  <c r="L398" i="11"/>
  <c r="L399" i="11"/>
  <c r="L400" i="11"/>
  <c r="L401" i="11"/>
  <c r="L402" i="11"/>
  <c r="L403" i="11"/>
  <c r="L404" i="11"/>
  <c r="L405" i="11"/>
  <c r="L406" i="11"/>
  <c r="L407" i="11"/>
  <c r="L408" i="11"/>
  <c r="L409" i="11"/>
  <c r="L410" i="11"/>
  <c r="L411" i="11"/>
  <c r="L412" i="11"/>
  <c r="L413" i="11"/>
  <c r="L414" i="11"/>
  <c r="L415" i="11"/>
  <c r="L416" i="11"/>
  <c r="L417" i="11"/>
  <c r="L418" i="11"/>
  <c r="L419" i="11"/>
  <c r="L420" i="11"/>
  <c r="L421" i="11"/>
  <c r="L422" i="11"/>
  <c r="L423" i="11"/>
  <c r="L424" i="11"/>
  <c r="L425" i="11"/>
  <c r="L426" i="11"/>
  <c r="L427" i="11"/>
  <c r="L428" i="11"/>
  <c r="L429" i="11"/>
  <c r="L430" i="11"/>
  <c r="L431" i="11"/>
  <c r="L432" i="11"/>
  <c r="L433" i="11"/>
  <c r="L434" i="11"/>
  <c r="L435" i="11"/>
  <c r="L436" i="11"/>
  <c r="L437" i="11"/>
  <c r="L438" i="11"/>
  <c r="L439" i="11"/>
  <c r="L440" i="11"/>
  <c r="L441" i="11"/>
  <c r="L442" i="11"/>
  <c r="L443" i="11"/>
  <c r="L471" i="11"/>
  <c r="L472" i="11"/>
  <c r="L473" i="11"/>
  <c r="L474" i="11"/>
  <c r="L475" i="11"/>
  <c r="L476" i="11"/>
  <c r="L477" i="11"/>
  <c r="L478" i="11"/>
  <c r="L479" i="11"/>
  <c r="L480" i="11"/>
  <c r="L481" i="11"/>
  <c r="L482" i="11"/>
  <c r="L483" i="11"/>
  <c r="L484" i="11"/>
  <c r="L485" i="11"/>
  <c r="L486" i="11"/>
  <c r="L487" i="11"/>
  <c r="L488" i="11"/>
  <c r="L489" i="11"/>
  <c r="L490" i="11"/>
  <c r="L491" i="11"/>
  <c r="L492" i="11"/>
  <c r="L493" i="11"/>
  <c r="L494" i="11"/>
  <c r="L495" i="11"/>
  <c r="L496" i="11"/>
  <c r="L497" i="11"/>
  <c r="L498" i="11"/>
  <c r="L499" i="11"/>
  <c r="L500" i="11"/>
  <c r="L501" i="11"/>
  <c r="L502" i="11"/>
  <c r="L503" i="11"/>
  <c r="L504" i="11"/>
  <c r="L505" i="11"/>
  <c r="L506" i="11"/>
  <c r="L507" i="11"/>
  <c r="L508" i="11"/>
  <c r="L509" i="11"/>
  <c r="L510" i="11"/>
  <c r="L511" i="11"/>
  <c r="L512" i="11"/>
  <c r="L513" i="11"/>
  <c r="L514" i="11"/>
  <c r="L515" i="11"/>
  <c r="L516" i="11"/>
  <c r="L517" i="11"/>
  <c r="L518" i="11"/>
  <c r="L519" i="11"/>
  <c r="L520" i="11"/>
  <c r="L521" i="11"/>
  <c r="L522" i="11"/>
  <c r="L523" i="11"/>
  <c r="L524" i="11"/>
  <c r="L525" i="11"/>
  <c r="L526" i="11"/>
  <c r="L527" i="11"/>
  <c r="L528" i="11"/>
  <c r="L529" i="11"/>
  <c r="L530" i="11"/>
  <c r="L531" i="11"/>
  <c r="L532" i="11"/>
  <c r="L533" i="11"/>
  <c r="L534" i="11"/>
  <c r="L535" i="11"/>
  <c r="L536" i="11"/>
  <c r="L537" i="11"/>
  <c r="L538" i="11"/>
  <c r="L539" i="11"/>
  <c r="L540" i="11"/>
  <c r="L541" i="11"/>
  <c r="L542" i="11"/>
  <c r="L543" i="11"/>
  <c r="L544" i="11"/>
  <c r="L545" i="11"/>
  <c r="L546" i="11"/>
  <c r="L547" i="11"/>
  <c r="L548" i="11"/>
  <c r="L549" i="11"/>
  <c r="L550" i="11"/>
  <c r="L551" i="11"/>
  <c r="L552" i="11"/>
  <c r="L553" i="11"/>
  <c r="L554" i="11"/>
  <c r="L555" i="11"/>
  <c r="L556" i="11"/>
  <c r="L557" i="11"/>
  <c r="L558" i="11"/>
  <c r="L559" i="11"/>
  <c r="L560" i="11"/>
  <c r="L561" i="11"/>
  <c r="L562" i="11"/>
  <c r="L563" i="11"/>
  <c r="L564" i="11"/>
  <c r="L565" i="11"/>
  <c r="L566" i="11"/>
  <c r="L567" i="11"/>
  <c r="L568" i="11"/>
  <c r="L569" i="11"/>
  <c r="L570" i="11"/>
  <c r="L571" i="11"/>
  <c r="L572" i="11"/>
  <c r="L573" i="11"/>
  <c r="L574" i="11"/>
  <c r="L575" i="11"/>
  <c r="L576" i="11"/>
  <c r="L577" i="11"/>
  <c r="L578" i="11"/>
  <c r="L579" i="11"/>
  <c r="L580" i="11"/>
  <c r="L581" i="11"/>
  <c r="L582" i="11"/>
  <c r="L583" i="11"/>
  <c r="L584" i="11"/>
  <c r="L585" i="11"/>
  <c r="L586" i="11"/>
  <c r="L587" i="11"/>
  <c r="L588" i="11"/>
  <c r="L589" i="11"/>
  <c r="L590" i="11"/>
  <c r="L591" i="11"/>
  <c r="L592" i="11"/>
  <c r="L593" i="11"/>
  <c r="L594" i="11"/>
  <c r="L595" i="11"/>
  <c r="L596" i="11"/>
  <c r="L597" i="11"/>
  <c r="L598" i="11"/>
  <c r="L599" i="11"/>
  <c r="L600" i="11"/>
  <c r="L601" i="11"/>
  <c r="L602" i="11"/>
  <c r="L603" i="11"/>
  <c r="L604" i="11"/>
  <c r="L605" i="11"/>
  <c r="L606" i="11"/>
  <c r="L607" i="11"/>
  <c r="L608" i="11"/>
  <c r="L609" i="11"/>
  <c r="L610" i="11"/>
  <c r="L611" i="11"/>
  <c r="L612" i="11"/>
  <c r="L613" i="11"/>
  <c r="L614" i="11"/>
  <c r="L615" i="11"/>
  <c r="L616" i="11"/>
  <c r="L617" i="11"/>
  <c r="L618" i="11"/>
  <c r="L619" i="11"/>
  <c r="L620" i="11"/>
  <c r="L621" i="11"/>
  <c r="L622" i="11"/>
  <c r="L623" i="11"/>
  <c r="L624" i="11"/>
  <c r="L625" i="11"/>
  <c r="L626" i="11"/>
  <c r="L627" i="11"/>
  <c r="L628" i="11"/>
  <c r="L629" i="11"/>
  <c r="L630" i="11"/>
  <c r="L631" i="11"/>
  <c r="L632" i="11"/>
  <c r="L633" i="11"/>
  <c r="L634" i="11"/>
  <c r="L635" i="11"/>
  <c r="L636" i="11"/>
  <c r="L637" i="11"/>
  <c r="L638" i="11"/>
  <c r="L639" i="11"/>
  <c r="L640" i="11"/>
  <c r="L641" i="11"/>
  <c r="L642" i="11"/>
  <c r="L643" i="11"/>
  <c r="L644" i="11"/>
  <c r="L645" i="11"/>
  <c r="L646" i="11"/>
  <c r="L647" i="11"/>
  <c r="L648" i="11"/>
  <c r="L649" i="11"/>
  <c r="L650" i="11"/>
  <c r="L651" i="11"/>
  <c r="L652" i="11"/>
  <c r="L653" i="11"/>
  <c r="L654" i="11"/>
  <c r="L655" i="11"/>
  <c r="L656" i="11"/>
  <c r="L657" i="11"/>
  <c r="L658" i="11"/>
  <c r="L659" i="11"/>
  <c r="L660" i="11"/>
  <c r="L661" i="11"/>
  <c r="L662" i="11"/>
  <c r="L663" i="11"/>
  <c r="L664" i="11"/>
  <c r="L665" i="11"/>
  <c r="L666" i="11"/>
  <c r="L667" i="11"/>
  <c r="L668" i="11"/>
  <c r="L669" i="11"/>
  <c r="L670" i="11"/>
  <c r="L671" i="11"/>
  <c r="L672" i="11"/>
  <c r="L673" i="11"/>
  <c r="L674" i="11"/>
  <c r="L675" i="11"/>
  <c r="L676" i="11"/>
  <c r="L677" i="11"/>
  <c r="L678" i="11"/>
  <c r="L679" i="11"/>
  <c r="L680" i="11"/>
  <c r="L681" i="11"/>
  <c r="L682" i="11"/>
  <c r="L683" i="11"/>
  <c r="L684" i="11"/>
  <c r="L685" i="11"/>
  <c r="L686" i="11"/>
  <c r="L687" i="11"/>
  <c r="L688" i="11"/>
  <c r="L689" i="11"/>
  <c r="L690" i="11"/>
  <c r="L691" i="11"/>
  <c r="L692" i="11"/>
  <c r="L693" i="11"/>
  <c r="L694" i="11"/>
  <c r="L695" i="11"/>
  <c r="L696" i="11"/>
  <c r="L697" i="11"/>
  <c r="L698" i="11"/>
  <c r="L699" i="11"/>
  <c r="L700" i="11"/>
  <c r="L701" i="11"/>
  <c r="L702" i="11"/>
  <c r="L703" i="11"/>
  <c r="L704" i="11"/>
  <c r="L705" i="11"/>
  <c r="L706" i="11"/>
  <c r="L707" i="11"/>
  <c r="L708" i="11"/>
  <c r="L709" i="11"/>
  <c r="L710" i="11"/>
  <c r="L711" i="11"/>
  <c r="L712" i="11"/>
  <c r="L713" i="11"/>
  <c r="L714" i="11"/>
  <c r="L715" i="11"/>
  <c r="L716" i="11"/>
  <c r="L717" i="11"/>
  <c r="L718" i="11"/>
  <c r="L719" i="11"/>
  <c r="L720" i="11"/>
  <c r="L721" i="11"/>
  <c r="L722" i="11"/>
  <c r="L723" i="11"/>
  <c r="L724" i="11"/>
  <c r="L725" i="11"/>
  <c r="L726" i="11"/>
  <c r="L727" i="11"/>
  <c r="L728" i="11"/>
  <c r="L729" i="11"/>
  <c r="L730" i="11"/>
  <c r="L731" i="11"/>
  <c r="L732" i="11"/>
  <c r="L733" i="11"/>
  <c r="L734" i="11"/>
  <c r="L735" i="11"/>
  <c r="L736" i="11"/>
  <c r="L737" i="11"/>
  <c r="L738" i="11"/>
  <c r="L739" i="11"/>
  <c r="L740" i="11"/>
  <c r="L741" i="11"/>
  <c r="L742" i="11"/>
  <c r="L743" i="11"/>
  <c r="L744" i="11"/>
  <c r="L745" i="11"/>
  <c r="L746" i="11"/>
  <c r="L747" i="11"/>
  <c r="L748" i="11"/>
  <c r="L749" i="11"/>
  <c r="L750" i="11"/>
  <c r="L751" i="11"/>
  <c r="L752" i="11"/>
  <c r="L753" i="11"/>
  <c r="L754" i="11"/>
  <c r="L755" i="11"/>
  <c r="L756" i="11"/>
  <c r="L757" i="11"/>
  <c r="L758" i="11"/>
  <c r="L759" i="11"/>
  <c r="L760" i="11"/>
  <c r="L761" i="11"/>
  <c r="L762" i="11"/>
  <c r="L763" i="11"/>
  <c r="L764" i="11"/>
  <c r="L765" i="11"/>
  <c r="L766" i="11"/>
  <c r="L767" i="11"/>
  <c r="L768" i="11"/>
  <c r="L769" i="11"/>
  <c r="L770" i="11"/>
  <c r="L771" i="11"/>
  <c r="L772" i="11"/>
  <c r="L773" i="11"/>
  <c r="L774" i="11"/>
  <c r="L775" i="11"/>
  <c r="L776" i="11"/>
  <c r="L777" i="11"/>
  <c r="L778" i="11"/>
  <c r="L779" i="11"/>
  <c r="L780" i="11"/>
  <c r="L781" i="11"/>
  <c r="L782" i="11"/>
  <c r="L783" i="11"/>
  <c r="L784" i="11"/>
  <c r="L785" i="11"/>
  <c r="L786" i="11"/>
  <c r="L787" i="11"/>
  <c r="L788" i="11"/>
  <c r="L789" i="11"/>
  <c r="L790" i="11"/>
  <c r="L791" i="11"/>
  <c r="L792" i="11"/>
  <c r="L793" i="11"/>
  <c r="L794" i="11"/>
  <c r="L795" i="11"/>
  <c r="L796" i="11"/>
  <c r="L797" i="11"/>
  <c r="L798" i="11"/>
  <c r="L799" i="11"/>
  <c r="L800" i="11"/>
  <c r="L801" i="11"/>
  <c r="L802" i="11"/>
  <c r="L803" i="11"/>
  <c r="L804" i="11"/>
  <c r="L805" i="11"/>
  <c r="L806" i="11"/>
  <c r="L807" i="11"/>
  <c r="L808" i="11"/>
  <c r="L809" i="11"/>
  <c r="L810" i="11"/>
  <c r="L811" i="11"/>
  <c r="L812" i="11"/>
  <c r="L813" i="11"/>
  <c r="L814" i="11"/>
  <c r="L815" i="11"/>
  <c r="L816" i="11"/>
  <c r="L817" i="11"/>
  <c r="L818" i="11"/>
  <c r="L819" i="11"/>
  <c r="L820" i="11"/>
  <c r="L821" i="11"/>
  <c r="L822" i="11"/>
  <c r="L823" i="11"/>
  <c r="L824" i="11"/>
  <c r="L825" i="11"/>
  <c r="L826" i="11"/>
  <c r="L827" i="11"/>
  <c r="L828" i="11"/>
  <c r="L829" i="11"/>
  <c r="L830" i="11"/>
  <c r="L831" i="11"/>
  <c r="L832" i="11"/>
  <c r="L833" i="11"/>
  <c r="L834" i="11"/>
  <c r="L835" i="11"/>
  <c r="L836" i="11"/>
  <c r="L837" i="11"/>
  <c r="L838" i="11"/>
  <c r="L909" i="11"/>
  <c r="L910" i="11"/>
  <c r="L911" i="11"/>
  <c r="L912" i="11"/>
  <c r="L913" i="11"/>
  <c r="L914" i="11"/>
  <c r="L915" i="11"/>
  <c r="L916" i="11"/>
  <c r="L917" i="11"/>
  <c r="L918" i="11"/>
  <c r="L919" i="11"/>
  <c r="L920" i="11"/>
  <c r="L921" i="11"/>
  <c r="L922" i="11"/>
  <c r="L923" i="11"/>
  <c r="L924" i="11"/>
  <c r="L925" i="11"/>
  <c r="L926" i="11"/>
  <c r="L927" i="11"/>
  <c r="L928" i="11"/>
  <c r="L929" i="11"/>
  <c r="L930" i="11"/>
  <c r="L931" i="11"/>
  <c r="L932" i="11"/>
  <c r="L933" i="11"/>
  <c r="L934" i="11"/>
  <c r="L935" i="11"/>
  <c r="L936" i="11"/>
  <c r="L937" i="11"/>
  <c r="L938" i="11"/>
  <c r="L940" i="11"/>
  <c r="L941" i="11"/>
  <c r="L944" i="11"/>
  <c r="L946" i="11"/>
  <c r="L947" i="11"/>
  <c r="L948" i="11"/>
  <c r="L949" i="11"/>
  <c r="L950" i="11"/>
  <c r="L951" i="11"/>
  <c r="L952" i="11"/>
  <c r="L953" i="11"/>
  <c r="L954" i="11"/>
  <c r="L955" i="11"/>
  <c r="L956" i="11"/>
  <c r="L957" i="11"/>
  <c r="L964" i="11"/>
  <c r="L965" i="11"/>
  <c r="L966" i="11"/>
  <c r="L967" i="11"/>
  <c r="L968" i="11"/>
  <c r="L969" i="11"/>
  <c r="L970" i="11"/>
  <c r="L971" i="11"/>
  <c r="L972" i="11"/>
  <c r="L973" i="11"/>
  <c r="L974" i="11"/>
  <c r="L975" i="11"/>
  <c r="L976" i="11"/>
  <c r="L977" i="11"/>
  <c r="L978" i="11"/>
  <c r="L979" i="11"/>
  <c r="L980" i="11"/>
  <c r="L981" i="11"/>
  <c r="L982" i="11"/>
  <c r="L983" i="11"/>
  <c r="L984" i="11"/>
  <c r="L985" i="11"/>
  <c r="L986" i="11"/>
  <c r="L987" i="11"/>
  <c r="L988" i="11"/>
  <c r="L989" i="11"/>
  <c r="L990" i="11"/>
  <c r="L991" i="11"/>
  <c r="L992" i="11"/>
  <c r="L993" i="11"/>
  <c r="L994" i="11"/>
  <c r="L995" i="11"/>
  <c r="L996" i="11"/>
  <c r="L997" i="11"/>
  <c r="L998" i="11"/>
  <c r="L999" i="11"/>
  <c r="L1000" i="11"/>
  <c r="L1001" i="11"/>
  <c r="L1002" i="11"/>
  <c r="L1003" i="11"/>
  <c r="L1004" i="11"/>
  <c r="L1005" i="11"/>
  <c r="L1006" i="11"/>
  <c r="L1007" i="11"/>
  <c r="L1008" i="11"/>
  <c r="L1009" i="11"/>
  <c r="L1010" i="11"/>
  <c r="L1011" i="11"/>
  <c r="L1012" i="11"/>
  <c r="L1013" i="11"/>
  <c r="L1014" i="11"/>
  <c r="L1015" i="11"/>
  <c r="L1016" i="11"/>
  <c r="L1017" i="11"/>
  <c r="L1018" i="11"/>
  <c r="L1019" i="11"/>
  <c r="L1022" i="11"/>
  <c r="L1024" i="11"/>
  <c r="L1025" i="11"/>
  <c r="L1026" i="11"/>
  <c r="L1027" i="11"/>
  <c r="L1028" i="11"/>
  <c r="L1029" i="11"/>
  <c r="L1030" i="11"/>
  <c r="L1032" i="11"/>
  <c r="L1033" i="11"/>
  <c r="L1034" i="11"/>
  <c r="L1035" i="11"/>
  <c r="L1036" i="11"/>
  <c r="L1037" i="11"/>
  <c r="L1038" i="11"/>
  <c r="L1039" i="11"/>
  <c r="L1040" i="11"/>
  <c r="L1041" i="11"/>
  <c r="L1042" i="11"/>
  <c r="L1043" i="11"/>
  <c r="L1044" i="11"/>
  <c r="L1045" i="11"/>
  <c r="L1046" i="11"/>
  <c r="L1047" i="11"/>
  <c r="L1048" i="11"/>
  <c r="L1049" i="11"/>
  <c r="L1071" i="11"/>
  <c r="L1072" i="11"/>
  <c r="L1073" i="11"/>
  <c r="L1074" i="11"/>
  <c r="L1075" i="11"/>
  <c r="L1076" i="11"/>
  <c r="L1077" i="11"/>
  <c r="L1078" i="11"/>
  <c r="L1079" i="11"/>
  <c r="L1080" i="11"/>
  <c r="L1081" i="11"/>
  <c r="L1082" i="11"/>
  <c r="L1083" i="11"/>
  <c r="L1084" i="11"/>
  <c r="L1085" i="11"/>
  <c r="L1086" i="11"/>
  <c r="L1087" i="11"/>
  <c r="L1088" i="11"/>
  <c r="L1089" i="11"/>
  <c r="L1090" i="11"/>
  <c r="L1091" i="11"/>
  <c r="L1092" i="11"/>
  <c r="L1093" i="11"/>
  <c r="L1094" i="11"/>
  <c r="L1095" i="11"/>
  <c r="L1096" i="11"/>
  <c r="L1097" i="11"/>
  <c r="L1098" i="11"/>
  <c r="L1099" i="11"/>
  <c r="L1100" i="11"/>
  <c r="L1101" i="11"/>
  <c r="L1102" i="11"/>
  <c r="L1103" i="11"/>
  <c r="L1104" i="11"/>
  <c r="L1105" i="11"/>
  <c r="L1106" i="11"/>
  <c r="L1107" i="11"/>
  <c r="L1108" i="11"/>
  <c r="L1109" i="11"/>
  <c r="L1110" i="11"/>
  <c r="L1111" i="11"/>
  <c r="L1112" i="11"/>
  <c r="L1113" i="11"/>
  <c r="L1114" i="11"/>
  <c r="L1115" i="11"/>
  <c r="L1116" i="11"/>
  <c r="L1117" i="11"/>
  <c r="L1118" i="11"/>
  <c r="L1119" i="11"/>
  <c r="L1120" i="11"/>
  <c r="L1121" i="11"/>
  <c r="L1122" i="11"/>
  <c r="L1123" i="11"/>
  <c r="L1124" i="11"/>
  <c r="L1125" i="11"/>
  <c r="L1126" i="11"/>
  <c r="L1127" i="11"/>
  <c r="L1128" i="11"/>
  <c r="L1129" i="11"/>
  <c r="L1130" i="11"/>
  <c r="L1131" i="11"/>
  <c r="L1132" i="11"/>
  <c r="L1133" i="11"/>
  <c r="L1134" i="11"/>
  <c r="L1135" i="11"/>
  <c r="L1136" i="11"/>
  <c r="L1137" i="11"/>
  <c r="L1138" i="11"/>
  <c r="L1139" i="11"/>
  <c r="L1140" i="11"/>
  <c r="L1141" i="11"/>
  <c r="L1142" i="11"/>
  <c r="L1143" i="11"/>
  <c r="L1144" i="11"/>
  <c r="L1145" i="11"/>
  <c r="L1146" i="11"/>
  <c r="L1147" i="11"/>
  <c r="L1148" i="11"/>
  <c r="L1149" i="11"/>
  <c r="L1150" i="11"/>
  <c r="L1151" i="11"/>
  <c r="L1152" i="11"/>
  <c r="L1153" i="11"/>
  <c r="L1154" i="11"/>
  <c r="L1155" i="11"/>
  <c r="L1156" i="11"/>
  <c r="L1157" i="11"/>
  <c r="L1158" i="11"/>
  <c r="L1159" i="11"/>
  <c r="L1160" i="11"/>
  <c r="L1161" i="11"/>
  <c r="L1162" i="11"/>
  <c r="L1163" i="11"/>
  <c r="L1164" i="11"/>
  <c r="L1165" i="11"/>
  <c r="L1166" i="11"/>
  <c r="L1167" i="11"/>
  <c r="L1168" i="11"/>
  <c r="L1169" i="11"/>
  <c r="L1170" i="11"/>
  <c r="L1171" i="11"/>
  <c r="L1172" i="11"/>
  <c r="L1173" i="11"/>
  <c r="L1174" i="11"/>
  <c r="L1175" i="11"/>
  <c r="L1176" i="11"/>
  <c r="L1177" i="11"/>
  <c r="L1178" i="11"/>
  <c r="L1179" i="11"/>
  <c r="L1180" i="11"/>
  <c r="L1181" i="11"/>
  <c r="L1182" i="11"/>
  <c r="L1183" i="11"/>
  <c r="L1184" i="11"/>
  <c r="L1185" i="11"/>
  <c r="L1186" i="11"/>
  <c r="L1187" i="11"/>
  <c r="L1188" i="11"/>
  <c r="L1189" i="11"/>
  <c r="L1190" i="11"/>
  <c r="L1191" i="11"/>
  <c r="L1192" i="11"/>
  <c r="L1193" i="11"/>
  <c r="L1194" i="11"/>
  <c r="L1195" i="11"/>
  <c r="L1196" i="11"/>
  <c r="L1197" i="11"/>
  <c r="L1198" i="11"/>
  <c r="L1199" i="11"/>
  <c r="L1200" i="11"/>
  <c r="L1201" i="11"/>
  <c r="L1202" i="11"/>
  <c r="L1203" i="11"/>
  <c r="L1204" i="11"/>
  <c r="L1205" i="11"/>
  <c r="L1206" i="11"/>
  <c r="L1207" i="11"/>
  <c r="L1208" i="11"/>
  <c r="L1209" i="11"/>
  <c r="L1210" i="11"/>
  <c r="L1211" i="11"/>
  <c r="L1212" i="11"/>
  <c r="L1213" i="11"/>
  <c r="L1214" i="11"/>
  <c r="L1215" i="11"/>
  <c r="L1216" i="11"/>
  <c r="L1217" i="11"/>
  <c r="L1218" i="11"/>
  <c r="L1219" i="11"/>
  <c r="L1220" i="11"/>
  <c r="L1221" i="11"/>
  <c r="L1222" i="11"/>
  <c r="L1223" i="11"/>
  <c r="L1224" i="11"/>
  <c r="L1225" i="11"/>
  <c r="L1226" i="11"/>
  <c r="L1227" i="11"/>
  <c r="L1228" i="11"/>
  <c r="L1229" i="11"/>
  <c r="L1230" i="11"/>
  <c r="L1231" i="11"/>
  <c r="L1232" i="11"/>
  <c r="L1233" i="11"/>
  <c r="L1234" i="11"/>
  <c r="L1235" i="11"/>
  <c r="L1236" i="11"/>
  <c r="L1237" i="11"/>
  <c r="L1238" i="11"/>
  <c r="L1239" i="11"/>
  <c r="L1240" i="11"/>
  <c r="L1241" i="11"/>
  <c r="L1242" i="11"/>
  <c r="L1243" i="11"/>
  <c r="L1244" i="11"/>
  <c r="L1245" i="11"/>
  <c r="L1246" i="11"/>
  <c r="L1247" i="11"/>
  <c r="L1248" i="11"/>
  <c r="L1249" i="11"/>
  <c r="L1250" i="11"/>
  <c r="K1" i="1" l="1"/>
  <c r="J1" i="1"/>
  <c r="C1" i="12"/>
  <c r="G1" i="1"/>
  <c r="C1" i="1"/>
  <c r="C1" i="17"/>
  <c r="G1" i="17"/>
  <c r="C1" i="6"/>
  <c r="G1" i="11"/>
  <c r="C1" i="23"/>
  <c r="C1" i="11"/>
  <c r="K1" i="11"/>
  <c r="I1" i="1"/>
  <c r="H1" i="1"/>
  <c r="F1" i="1"/>
  <c r="M1" i="1"/>
  <c r="E1" i="1"/>
  <c r="L1" i="1"/>
  <c r="F1" i="17"/>
  <c r="E1" i="17"/>
  <c r="F1" i="15"/>
  <c r="E1" i="15"/>
  <c r="D1" i="15"/>
  <c r="E1" i="16"/>
  <c r="D1" i="16"/>
  <c r="I1" i="13"/>
  <c r="H1" i="13"/>
  <c r="G1" i="13"/>
  <c r="F1" i="13"/>
  <c r="E1" i="13"/>
  <c r="D1" i="13"/>
  <c r="F1" i="12"/>
  <c r="E1" i="12"/>
  <c r="J1" i="11"/>
  <c r="I1" i="11"/>
  <c r="H1" i="11"/>
  <c r="F1" i="11"/>
  <c r="E1" i="11"/>
  <c r="L1" i="11"/>
  <c r="F1" i="23"/>
  <c r="E1" i="23"/>
  <c r="F1" i="19"/>
  <c r="E1" i="19"/>
  <c r="D1" i="19"/>
  <c r="D1" i="21"/>
  <c r="E1" i="6"/>
  <c r="K6" i="11"/>
  <c r="K7" i="11"/>
  <c r="K8" i="11"/>
  <c r="K9" i="11"/>
  <c r="K10" i="11"/>
  <c r="K11" i="11"/>
  <c r="K12" i="11"/>
  <c r="K13" i="11"/>
  <c r="K14" i="11"/>
  <c r="K15" i="11"/>
  <c r="K16" i="11"/>
  <c r="K17" i="11"/>
  <c r="K18" i="11"/>
  <c r="K19" i="11"/>
  <c r="K20" i="11"/>
  <c r="K21" i="11"/>
  <c r="K22" i="11"/>
  <c r="K23" i="11"/>
  <c r="K24" i="11"/>
  <c r="K25" i="11"/>
  <c r="K26" i="11"/>
  <c r="K27" i="11"/>
  <c r="K28" i="11"/>
  <c r="K29" i="11"/>
  <c r="K30" i="11"/>
  <c r="K31" i="11"/>
  <c r="K32" i="11"/>
  <c r="K33" i="11"/>
  <c r="K34" i="11"/>
  <c r="K35" i="11"/>
  <c r="K36" i="11"/>
  <c r="K37" i="11"/>
  <c r="K38" i="11"/>
  <c r="K39" i="11"/>
  <c r="K40" i="11"/>
  <c r="K41" i="11"/>
  <c r="K42" i="11"/>
  <c r="K43" i="11"/>
  <c r="K44" i="11"/>
  <c r="K45" i="11"/>
  <c r="K46" i="11"/>
  <c r="K47" i="11"/>
  <c r="K48" i="11"/>
  <c r="K49" i="11"/>
  <c r="K50" i="11"/>
  <c r="K51" i="11"/>
  <c r="K52" i="11"/>
  <c r="K53" i="11"/>
  <c r="K54" i="11"/>
  <c r="K55" i="11"/>
  <c r="K56" i="11"/>
  <c r="K57" i="11"/>
  <c r="K58" i="11"/>
  <c r="K59" i="11"/>
  <c r="K60" i="11"/>
  <c r="K61" i="11"/>
  <c r="K62" i="11"/>
  <c r="K63" i="11"/>
  <c r="K64" i="11"/>
  <c r="K65" i="11"/>
  <c r="K66" i="11"/>
  <c r="K67" i="11"/>
  <c r="K68" i="11"/>
  <c r="K69" i="11"/>
  <c r="K70" i="11"/>
  <c r="K71" i="11"/>
  <c r="K72" i="11"/>
  <c r="K73" i="11"/>
  <c r="K74" i="11"/>
  <c r="K75" i="11"/>
  <c r="K76" i="11"/>
  <c r="K77" i="11"/>
  <c r="K78" i="11"/>
  <c r="K79" i="11"/>
  <c r="K80" i="11"/>
  <c r="K81" i="11"/>
  <c r="K82" i="11"/>
  <c r="K83" i="11"/>
  <c r="K84" i="11"/>
  <c r="K85" i="11"/>
  <c r="K86" i="11"/>
  <c r="K87" i="11"/>
  <c r="K88" i="11"/>
  <c r="K89" i="11"/>
  <c r="K90" i="11"/>
  <c r="K91" i="11"/>
  <c r="K92" i="11"/>
  <c r="K93" i="11"/>
  <c r="K94" i="11"/>
  <c r="K95" i="11"/>
  <c r="K96" i="11"/>
  <c r="K97" i="11"/>
  <c r="K98" i="11"/>
  <c r="K99" i="11"/>
  <c r="K100" i="11"/>
  <c r="K101" i="11"/>
  <c r="K102" i="11"/>
  <c r="K103" i="11"/>
  <c r="K104" i="11"/>
  <c r="K105" i="11"/>
  <c r="K106" i="11"/>
  <c r="K107" i="11"/>
  <c r="K108" i="11"/>
  <c r="K109" i="11"/>
  <c r="K110" i="11"/>
  <c r="K111" i="11"/>
  <c r="K112" i="11"/>
  <c r="K113" i="11"/>
  <c r="K114" i="11"/>
  <c r="K115" i="11"/>
  <c r="K116" i="11"/>
  <c r="K117" i="11"/>
  <c r="K118" i="11"/>
  <c r="K119" i="11"/>
  <c r="K120" i="11"/>
  <c r="K121" i="11"/>
  <c r="K122" i="11"/>
  <c r="K123" i="11"/>
  <c r="K124" i="11"/>
  <c r="K125" i="11"/>
  <c r="K126" i="11"/>
  <c r="K127" i="11"/>
  <c r="K128" i="11"/>
  <c r="K129" i="11"/>
  <c r="K130" i="11"/>
  <c r="K131" i="11"/>
  <c r="K132" i="11"/>
  <c r="K133" i="11"/>
  <c r="K134" i="11"/>
  <c r="K135" i="11"/>
  <c r="K136" i="11"/>
  <c r="K137" i="11"/>
  <c r="K138" i="11"/>
  <c r="K139" i="11"/>
  <c r="K140" i="11"/>
  <c r="K141" i="11"/>
  <c r="K142" i="11"/>
  <c r="K143" i="11"/>
  <c r="K144" i="11"/>
  <c r="K145" i="11"/>
  <c r="K146" i="11"/>
  <c r="K147" i="11"/>
  <c r="K148" i="11"/>
  <c r="K149" i="11"/>
  <c r="K150" i="11"/>
  <c r="K151" i="11"/>
  <c r="K152" i="11"/>
  <c r="K153" i="11"/>
  <c r="K154" i="11"/>
  <c r="K155" i="11"/>
  <c r="K156" i="11"/>
  <c r="K157" i="11"/>
  <c r="K158" i="11"/>
  <c r="K159" i="11"/>
  <c r="K160" i="11"/>
  <c r="K161" i="11"/>
  <c r="K162" i="11"/>
  <c r="K163" i="11"/>
  <c r="K164" i="11"/>
  <c r="K165" i="11"/>
  <c r="K166" i="11"/>
  <c r="K167" i="11"/>
  <c r="K168" i="11"/>
  <c r="K169" i="11"/>
  <c r="K170" i="11"/>
  <c r="K171" i="11"/>
  <c r="K172" i="11"/>
  <c r="K173" i="11"/>
  <c r="K174" i="11"/>
  <c r="K175" i="11"/>
  <c r="K176" i="11"/>
  <c r="K177" i="11"/>
  <c r="K178" i="11"/>
  <c r="K179" i="11"/>
  <c r="K180" i="11"/>
  <c r="K181" i="11"/>
  <c r="K182" i="11"/>
  <c r="K183" i="11"/>
  <c r="K184" i="11"/>
  <c r="K185" i="11"/>
  <c r="K186" i="11"/>
  <c r="K187" i="11"/>
  <c r="K188" i="11"/>
  <c r="K189" i="11"/>
  <c r="K190" i="11"/>
  <c r="K191" i="11"/>
  <c r="K192" i="11"/>
  <c r="K193" i="11"/>
  <c r="K194" i="11"/>
  <c r="K195" i="11"/>
  <c r="K196" i="11"/>
  <c r="K197" i="11"/>
  <c r="K198" i="11"/>
  <c r="K199" i="11"/>
  <c r="K200" i="11"/>
  <c r="K201" i="11"/>
  <c r="K202" i="11"/>
  <c r="K203" i="11"/>
  <c r="K204" i="11"/>
  <c r="K205" i="11"/>
  <c r="K206" i="11"/>
  <c r="K207" i="11"/>
  <c r="K208" i="11"/>
  <c r="K209" i="11"/>
  <c r="K210" i="11"/>
  <c r="K211" i="11"/>
  <c r="K212" i="11"/>
  <c r="K213" i="11"/>
  <c r="K214" i="11"/>
  <c r="K215" i="11"/>
  <c r="K216" i="11"/>
  <c r="K217" i="11"/>
  <c r="K218" i="11"/>
  <c r="K219" i="11"/>
  <c r="K220" i="11"/>
  <c r="K221" i="11"/>
  <c r="K222" i="11"/>
  <c r="K223" i="11"/>
  <c r="K224" i="11"/>
  <c r="K225" i="11"/>
  <c r="K226" i="11"/>
  <c r="K227" i="11"/>
  <c r="K228" i="11"/>
  <c r="K229" i="11"/>
  <c r="K230" i="11"/>
  <c r="K231" i="11"/>
  <c r="K232" i="11"/>
  <c r="K233" i="11"/>
  <c r="K234" i="11"/>
  <c r="K235" i="11"/>
  <c r="K236" i="11"/>
  <c r="K237" i="11"/>
  <c r="K238" i="11"/>
  <c r="K239" i="11"/>
  <c r="K240" i="11"/>
  <c r="K241" i="11"/>
  <c r="K242" i="11"/>
  <c r="K243" i="11"/>
  <c r="K244" i="11"/>
  <c r="K245" i="11"/>
  <c r="K246" i="11"/>
  <c r="K247" i="11"/>
  <c r="K248" i="11"/>
  <c r="K249" i="11"/>
  <c r="K250" i="11"/>
  <c r="K251" i="11"/>
  <c r="K252" i="11"/>
  <c r="K253" i="11"/>
  <c r="K254" i="11"/>
  <c r="K255" i="11"/>
  <c r="K256" i="11"/>
  <c r="K257" i="11"/>
  <c r="K258" i="11"/>
  <c r="K259" i="11"/>
  <c r="K260" i="11"/>
  <c r="K261" i="11"/>
  <c r="K262" i="11"/>
  <c r="K263" i="11"/>
  <c r="K264" i="11"/>
  <c r="K265" i="11"/>
  <c r="K266" i="11"/>
  <c r="K267" i="11"/>
  <c r="K268" i="11"/>
  <c r="K269" i="11"/>
  <c r="K270" i="11"/>
  <c r="K271" i="11"/>
  <c r="K272" i="11"/>
  <c r="K273" i="11"/>
  <c r="K274" i="11"/>
  <c r="K275" i="11"/>
  <c r="K276" i="11"/>
  <c r="K277" i="11"/>
  <c r="K278" i="11"/>
  <c r="K279" i="11"/>
  <c r="K280" i="11"/>
  <c r="K281" i="11"/>
  <c r="K282" i="11"/>
  <c r="K283" i="11"/>
  <c r="K284" i="11"/>
  <c r="K285" i="11"/>
  <c r="K286" i="11"/>
  <c r="K287" i="11"/>
  <c r="K288" i="11"/>
  <c r="K289" i="11"/>
  <c r="K290" i="11"/>
  <c r="K291" i="11"/>
  <c r="K292" i="11"/>
  <c r="K293" i="11"/>
  <c r="K294" i="11"/>
  <c r="K295" i="11"/>
  <c r="K296" i="11"/>
  <c r="K297" i="11"/>
  <c r="K298" i="11"/>
  <c r="K299" i="11"/>
  <c r="K300" i="11"/>
  <c r="K301" i="11"/>
  <c r="K302" i="11"/>
  <c r="K303" i="11"/>
  <c r="K304" i="11"/>
  <c r="K305" i="11"/>
  <c r="K306" i="11"/>
  <c r="K307" i="11"/>
  <c r="K308" i="11"/>
  <c r="K309" i="11"/>
  <c r="K310" i="11"/>
  <c r="K311" i="11"/>
  <c r="K312" i="11"/>
  <c r="K313" i="11"/>
  <c r="K314" i="11"/>
  <c r="K315" i="11"/>
  <c r="K316" i="11"/>
  <c r="K317" i="11"/>
  <c r="K318" i="11"/>
  <c r="K319" i="11"/>
  <c r="K320" i="11"/>
  <c r="K321" i="11"/>
  <c r="K322" i="11"/>
  <c r="K323" i="11"/>
  <c r="K324" i="11"/>
  <c r="K325" i="11"/>
  <c r="K326" i="11"/>
  <c r="K327" i="11"/>
  <c r="K328" i="11"/>
  <c r="K329" i="11"/>
  <c r="K330" i="11"/>
  <c r="K331" i="11"/>
  <c r="K332" i="11"/>
  <c r="K333" i="11"/>
  <c r="K334" i="11"/>
  <c r="K335" i="11"/>
  <c r="K336" i="11"/>
  <c r="K337" i="11"/>
  <c r="K338" i="11"/>
  <c r="K339" i="11"/>
  <c r="K340" i="11"/>
  <c r="K341" i="11"/>
  <c r="K342" i="11"/>
  <c r="K343" i="11"/>
  <c r="K344" i="11"/>
  <c r="K345" i="11"/>
  <c r="K346" i="11"/>
  <c r="K347" i="11"/>
  <c r="K348" i="11"/>
  <c r="K349" i="11"/>
  <c r="K350" i="11"/>
  <c r="K351" i="11"/>
  <c r="K352" i="11"/>
  <c r="K353" i="11"/>
  <c r="K354" i="11"/>
  <c r="K355" i="11"/>
  <c r="K356" i="11"/>
  <c r="K357" i="11"/>
  <c r="K358" i="11"/>
  <c r="K359" i="11"/>
  <c r="K360" i="11"/>
  <c r="K361" i="11"/>
  <c r="K362" i="11"/>
  <c r="K363" i="11"/>
  <c r="K364" i="11"/>
  <c r="K365" i="11"/>
  <c r="K366" i="11"/>
  <c r="K367" i="11"/>
  <c r="K368" i="11"/>
  <c r="K369" i="11"/>
  <c r="K370" i="11"/>
  <c r="K371" i="11"/>
  <c r="K372" i="11"/>
  <c r="K373" i="11"/>
  <c r="K374" i="11"/>
  <c r="K375" i="11"/>
  <c r="K376" i="11"/>
  <c r="K377" i="11"/>
  <c r="K378" i="11"/>
  <c r="K379" i="11"/>
  <c r="K380" i="11"/>
  <c r="K381" i="11"/>
  <c r="K382" i="11"/>
  <c r="K383" i="11"/>
  <c r="K384" i="11"/>
  <c r="K385" i="11"/>
  <c r="K386" i="11"/>
  <c r="K387" i="11"/>
  <c r="K388" i="11"/>
  <c r="K389" i="11"/>
  <c r="K390" i="11"/>
  <c r="K391" i="11"/>
  <c r="K392" i="11"/>
  <c r="K393" i="11"/>
  <c r="K394" i="11"/>
  <c r="K395" i="11"/>
  <c r="K396" i="11"/>
  <c r="K397" i="11"/>
  <c r="K398" i="11"/>
  <c r="K399" i="11"/>
  <c r="K400" i="11"/>
  <c r="K401" i="11"/>
  <c r="K402" i="11"/>
  <c r="K403" i="11"/>
  <c r="K404" i="11"/>
  <c r="K405" i="11"/>
  <c r="K406" i="11"/>
  <c r="K407" i="11"/>
  <c r="K408" i="11"/>
  <c r="K409" i="11"/>
  <c r="K410" i="11"/>
  <c r="K411" i="11"/>
  <c r="K412" i="11"/>
  <c r="K413" i="11"/>
  <c r="K414" i="11"/>
  <c r="K415" i="11"/>
  <c r="K416" i="11"/>
  <c r="K417" i="11"/>
  <c r="K418" i="11"/>
  <c r="K419" i="11"/>
  <c r="K420" i="11"/>
  <c r="K421" i="11"/>
  <c r="K422" i="11"/>
  <c r="K423" i="11"/>
  <c r="K424" i="11"/>
  <c r="K425" i="11"/>
  <c r="K426" i="11"/>
  <c r="K427" i="11"/>
  <c r="K428" i="11"/>
  <c r="K429" i="11"/>
  <c r="K430" i="11"/>
  <c r="K431" i="11"/>
  <c r="K432" i="11"/>
  <c r="K433" i="11"/>
  <c r="K434" i="11"/>
  <c r="K435" i="11"/>
  <c r="K436" i="11"/>
  <c r="K437" i="11"/>
  <c r="K438" i="11"/>
  <c r="K439" i="11"/>
  <c r="K440" i="11"/>
  <c r="K441" i="11"/>
  <c r="K442" i="11"/>
  <c r="K443" i="11"/>
  <c r="K444" i="11"/>
  <c r="K445" i="11"/>
  <c r="K446" i="11"/>
  <c r="K447" i="11"/>
  <c r="K448" i="11"/>
  <c r="K449" i="11"/>
  <c r="K450" i="11"/>
  <c r="K451" i="11"/>
  <c r="K452" i="11"/>
  <c r="K453" i="11"/>
  <c r="K454" i="11"/>
  <c r="K455" i="11"/>
  <c r="K456" i="11"/>
  <c r="K457" i="11"/>
  <c r="K458" i="11"/>
  <c r="K459" i="11"/>
  <c r="K460" i="11"/>
  <c r="K461" i="11"/>
  <c r="K462" i="11"/>
  <c r="K463" i="11"/>
  <c r="K464" i="11"/>
  <c r="K465" i="11"/>
  <c r="K466" i="11"/>
  <c r="K467" i="11"/>
  <c r="K468" i="11"/>
  <c r="K469" i="11"/>
  <c r="K470" i="11"/>
  <c r="K471" i="11"/>
  <c r="K472" i="11"/>
  <c r="K473" i="11"/>
  <c r="K474" i="11"/>
  <c r="K475" i="11"/>
  <c r="K476" i="11"/>
  <c r="K477" i="11"/>
  <c r="K478" i="11"/>
  <c r="K479" i="11"/>
  <c r="K480" i="11"/>
  <c r="K481" i="11"/>
  <c r="K482" i="11"/>
  <c r="K483" i="11"/>
  <c r="K484" i="11"/>
  <c r="K485" i="11"/>
  <c r="K486" i="11"/>
  <c r="K487" i="11"/>
  <c r="K488" i="11"/>
  <c r="K489" i="11"/>
  <c r="K490" i="11"/>
  <c r="K491" i="11"/>
  <c r="K492" i="11"/>
  <c r="K493" i="11"/>
  <c r="K494" i="11"/>
  <c r="K495" i="11"/>
  <c r="K496" i="11"/>
  <c r="K497" i="11"/>
  <c r="K498" i="11"/>
  <c r="K499" i="11"/>
  <c r="K500" i="11"/>
  <c r="K501" i="11"/>
  <c r="K502" i="11"/>
  <c r="K503" i="11"/>
  <c r="K504" i="11"/>
  <c r="K505" i="11"/>
  <c r="K506" i="11"/>
  <c r="K507" i="11"/>
  <c r="K508" i="11"/>
  <c r="K509" i="11"/>
  <c r="K510" i="11"/>
  <c r="K511" i="11"/>
  <c r="K512" i="11"/>
  <c r="K513" i="11"/>
  <c r="K514" i="11"/>
  <c r="K515" i="11"/>
  <c r="K516" i="11"/>
  <c r="K517" i="11"/>
  <c r="K518" i="11"/>
  <c r="K519" i="11"/>
  <c r="K520" i="11"/>
  <c r="K521" i="11"/>
  <c r="K522" i="11"/>
  <c r="K523" i="11"/>
  <c r="K524" i="11"/>
  <c r="K525" i="11"/>
  <c r="K526" i="11"/>
  <c r="K527" i="11"/>
  <c r="K528" i="11"/>
  <c r="K529" i="11"/>
  <c r="K530" i="11"/>
  <c r="K531" i="11"/>
  <c r="K532" i="11"/>
  <c r="K533" i="11"/>
  <c r="K534" i="11"/>
  <c r="K535" i="11"/>
  <c r="K536" i="11"/>
  <c r="K537" i="11"/>
  <c r="K538" i="11"/>
  <c r="K539" i="11"/>
  <c r="K540" i="11"/>
  <c r="K541" i="11"/>
  <c r="K542" i="11"/>
  <c r="K543" i="11"/>
  <c r="K544" i="11"/>
  <c r="K545" i="11"/>
  <c r="K546" i="11"/>
  <c r="K547" i="11"/>
  <c r="K548" i="11"/>
  <c r="K549" i="11"/>
  <c r="K550" i="11"/>
  <c r="K551" i="11"/>
  <c r="K552" i="11"/>
  <c r="K553" i="11"/>
  <c r="K554" i="11"/>
  <c r="K555" i="11"/>
  <c r="K556" i="11"/>
  <c r="K557" i="11"/>
  <c r="K558" i="11"/>
  <c r="K559" i="11"/>
  <c r="K560" i="11"/>
  <c r="K561" i="11"/>
  <c r="K562" i="11"/>
  <c r="K563" i="11"/>
  <c r="K564" i="11"/>
  <c r="K565" i="11"/>
  <c r="K566" i="11"/>
  <c r="K567" i="11"/>
  <c r="K568" i="11"/>
  <c r="K569" i="11"/>
  <c r="K570" i="11"/>
  <c r="K571" i="11"/>
  <c r="K572" i="11"/>
  <c r="K573" i="11"/>
  <c r="K574" i="11"/>
  <c r="K575" i="11"/>
  <c r="K576" i="11"/>
  <c r="K577" i="11"/>
  <c r="K578" i="11"/>
  <c r="K579" i="11"/>
  <c r="K580" i="11"/>
  <c r="K581" i="11"/>
  <c r="K582" i="11"/>
  <c r="K583" i="11"/>
  <c r="K584" i="11"/>
  <c r="K585" i="11"/>
  <c r="K586" i="11"/>
  <c r="K587" i="11"/>
  <c r="K588" i="11"/>
  <c r="K589" i="11"/>
  <c r="K590" i="11"/>
  <c r="K591" i="11"/>
  <c r="K592" i="11"/>
  <c r="K593" i="11"/>
  <c r="K594" i="11"/>
  <c r="K595" i="11"/>
  <c r="K596" i="11"/>
  <c r="K597" i="11"/>
  <c r="K598" i="11"/>
  <c r="K599" i="11"/>
  <c r="K600" i="11"/>
  <c r="K601" i="11"/>
  <c r="K602" i="11"/>
  <c r="K603" i="11"/>
  <c r="K604" i="11"/>
  <c r="K605" i="11"/>
  <c r="K606" i="11"/>
  <c r="K607" i="11"/>
  <c r="K608" i="11"/>
  <c r="K609" i="11"/>
  <c r="K610" i="11"/>
  <c r="K611" i="11"/>
  <c r="K612" i="11"/>
  <c r="K613" i="11"/>
  <c r="K614" i="11"/>
  <c r="K615" i="11"/>
  <c r="K616" i="11"/>
  <c r="K617" i="11"/>
  <c r="K618" i="11"/>
  <c r="K619" i="11"/>
  <c r="K620" i="11"/>
  <c r="K621" i="11"/>
  <c r="K622" i="11"/>
  <c r="K623" i="11"/>
  <c r="K624" i="11"/>
  <c r="K625" i="11"/>
  <c r="K626" i="11"/>
  <c r="K627" i="11"/>
  <c r="K628" i="11"/>
  <c r="K629" i="11"/>
  <c r="K630" i="11"/>
  <c r="K631" i="11"/>
  <c r="K632" i="11"/>
  <c r="K633" i="11"/>
  <c r="K634" i="11"/>
  <c r="K635" i="11"/>
  <c r="K636" i="11"/>
  <c r="K637" i="11"/>
  <c r="K638" i="11"/>
  <c r="K639" i="11"/>
  <c r="K640" i="11"/>
  <c r="K641" i="11"/>
  <c r="K642" i="11"/>
  <c r="K643" i="11"/>
  <c r="K644" i="11"/>
  <c r="K645" i="11"/>
  <c r="K646" i="11"/>
  <c r="K647" i="11"/>
  <c r="K648" i="11"/>
  <c r="K649" i="11"/>
  <c r="K650" i="11"/>
  <c r="K651" i="11"/>
  <c r="K652" i="11"/>
  <c r="K653" i="11"/>
  <c r="K654" i="11"/>
  <c r="K655" i="11"/>
  <c r="K656" i="11"/>
  <c r="K657" i="11"/>
  <c r="K658" i="11"/>
  <c r="K659" i="11"/>
  <c r="K660" i="11"/>
  <c r="K661" i="11"/>
  <c r="K662" i="11"/>
  <c r="K663" i="11"/>
  <c r="K664" i="11"/>
  <c r="K665" i="11"/>
  <c r="K666" i="11"/>
  <c r="K667" i="11"/>
  <c r="K668" i="11"/>
  <c r="K669" i="11"/>
  <c r="K670" i="11"/>
  <c r="K671" i="11"/>
  <c r="K672" i="11"/>
  <c r="K673" i="11"/>
  <c r="K674" i="11"/>
  <c r="K675" i="11"/>
  <c r="K676" i="11"/>
  <c r="K677" i="11"/>
  <c r="K678" i="11"/>
  <c r="K679" i="11"/>
  <c r="K680" i="11"/>
  <c r="K681" i="11"/>
  <c r="K682" i="11"/>
  <c r="K683" i="11"/>
  <c r="K684" i="11"/>
  <c r="K685" i="11"/>
  <c r="K686" i="11"/>
  <c r="K687" i="11"/>
  <c r="K688" i="11"/>
  <c r="K689" i="11"/>
  <c r="K690" i="11"/>
  <c r="K691" i="11"/>
  <c r="K692" i="11"/>
  <c r="K693" i="11"/>
  <c r="K694" i="11"/>
  <c r="K695" i="11"/>
  <c r="K696" i="11"/>
  <c r="K697" i="11"/>
  <c r="K698" i="11"/>
  <c r="K699" i="11"/>
  <c r="K700" i="11"/>
  <c r="K701" i="11"/>
  <c r="K702" i="11"/>
  <c r="K703" i="11"/>
  <c r="K704" i="11"/>
  <c r="K705" i="11"/>
  <c r="K706" i="11"/>
  <c r="K707" i="11"/>
  <c r="K708" i="11"/>
  <c r="K709" i="11"/>
  <c r="K710" i="11"/>
  <c r="K711" i="11"/>
  <c r="K712" i="11"/>
  <c r="K713" i="11"/>
  <c r="K714" i="11"/>
  <c r="K715" i="11"/>
  <c r="K716" i="11"/>
  <c r="K717" i="11"/>
  <c r="K718" i="11"/>
  <c r="K719" i="11"/>
  <c r="K720" i="11"/>
  <c r="K721" i="11"/>
  <c r="K722" i="11"/>
  <c r="K723" i="11"/>
  <c r="K724" i="11"/>
  <c r="K725" i="11"/>
  <c r="K726" i="11"/>
  <c r="K727" i="11"/>
  <c r="K728" i="11"/>
  <c r="K729" i="11"/>
  <c r="K730" i="11"/>
  <c r="K731" i="11"/>
  <c r="K732" i="11"/>
  <c r="K733" i="11"/>
  <c r="K734" i="11"/>
  <c r="K735" i="11"/>
  <c r="K736" i="11"/>
  <c r="K737" i="11"/>
  <c r="K738" i="11"/>
  <c r="K739" i="11"/>
  <c r="K740" i="11"/>
  <c r="K741" i="11"/>
  <c r="K742" i="11"/>
  <c r="K743" i="11"/>
  <c r="K744" i="11"/>
  <c r="K745" i="11"/>
  <c r="K746" i="11"/>
  <c r="K747" i="11"/>
  <c r="K748" i="11"/>
  <c r="K749" i="11"/>
  <c r="K750" i="11"/>
  <c r="K751" i="11"/>
  <c r="K752" i="11"/>
  <c r="K753" i="11"/>
  <c r="K754" i="11"/>
  <c r="K755" i="11"/>
  <c r="K756" i="11"/>
  <c r="K757" i="11"/>
  <c r="K758" i="11"/>
  <c r="K759" i="11"/>
  <c r="K760" i="11"/>
  <c r="K761" i="11"/>
  <c r="K762" i="11"/>
  <c r="K763" i="11"/>
  <c r="K764" i="11"/>
  <c r="K765" i="11"/>
  <c r="K766" i="11"/>
  <c r="K767" i="11"/>
  <c r="K768" i="11"/>
  <c r="K769" i="11"/>
  <c r="K770" i="11"/>
  <c r="K771" i="11"/>
  <c r="K772" i="11"/>
  <c r="K773" i="11"/>
  <c r="K774" i="11"/>
  <c r="K775" i="11"/>
  <c r="K776" i="11"/>
  <c r="K777" i="11"/>
  <c r="K778" i="11"/>
  <c r="K779" i="11"/>
  <c r="K780" i="11"/>
  <c r="K781" i="11"/>
  <c r="K782" i="11"/>
  <c r="K783" i="11"/>
  <c r="K784" i="11"/>
  <c r="K785" i="11"/>
  <c r="K786" i="11"/>
  <c r="K787" i="11"/>
  <c r="K788" i="11"/>
  <c r="K789" i="11"/>
  <c r="K790" i="11"/>
  <c r="K791" i="11"/>
  <c r="K792" i="11"/>
  <c r="K793" i="11"/>
  <c r="K794" i="11"/>
  <c r="K795" i="11"/>
  <c r="K796" i="11"/>
  <c r="K797" i="11"/>
  <c r="K798" i="11"/>
  <c r="K799" i="11"/>
  <c r="K800" i="11"/>
  <c r="K801" i="11"/>
  <c r="K802" i="11"/>
  <c r="K803" i="11"/>
  <c r="K804" i="11"/>
  <c r="K805" i="11"/>
  <c r="K806" i="11"/>
  <c r="K807" i="11"/>
  <c r="K808" i="11"/>
  <c r="K809" i="11"/>
  <c r="K810" i="11"/>
  <c r="K811" i="11"/>
  <c r="K812" i="11"/>
  <c r="K813" i="11"/>
  <c r="K814" i="11"/>
  <c r="K815" i="11"/>
  <c r="K816" i="11"/>
  <c r="K817" i="11"/>
  <c r="K818" i="11"/>
  <c r="K819" i="11"/>
  <c r="K820" i="11"/>
  <c r="K821" i="11"/>
  <c r="K822" i="11"/>
  <c r="K823" i="11"/>
  <c r="K824" i="11"/>
  <c r="K825" i="11"/>
  <c r="K826" i="11"/>
  <c r="K827" i="11"/>
  <c r="K828" i="11"/>
  <c r="K829" i="11"/>
  <c r="K830" i="11"/>
  <c r="K831" i="11"/>
  <c r="K832" i="11"/>
  <c r="K833" i="11"/>
  <c r="K834" i="11"/>
  <c r="K835" i="11"/>
  <c r="K836" i="11"/>
  <c r="K837" i="11"/>
  <c r="K838" i="11"/>
  <c r="K839" i="11"/>
  <c r="K840" i="11"/>
  <c r="K841" i="11"/>
  <c r="K842" i="11"/>
  <c r="K843" i="11"/>
  <c r="K844" i="11"/>
  <c r="K845" i="11"/>
  <c r="K846" i="11"/>
  <c r="K847" i="11"/>
  <c r="K848" i="11"/>
  <c r="K849" i="11"/>
  <c r="K850" i="11"/>
  <c r="K851" i="11"/>
  <c r="K852" i="11"/>
  <c r="K853" i="11"/>
  <c r="K854" i="11"/>
  <c r="K855" i="11"/>
  <c r="K856" i="11"/>
  <c r="K857" i="11"/>
  <c r="K858" i="11"/>
  <c r="K859" i="11"/>
  <c r="K860" i="11"/>
  <c r="K861" i="11"/>
  <c r="K862" i="11"/>
  <c r="K863" i="11"/>
  <c r="K864" i="11"/>
  <c r="K865" i="11"/>
  <c r="K866" i="11"/>
  <c r="K867" i="11"/>
  <c r="K868" i="11"/>
  <c r="K869" i="11"/>
  <c r="K870" i="11"/>
  <c r="K871" i="11"/>
  <c r="K872" i="11"/>
  <c r="K873" i="11"/>
  <c r="K874" i="11"/>
  <c r="K875" i="11"/>
  <c r="K876" i="11"/>
  <c r="K877" i="11"/>
  <c r="K878" i="11"/>
  <c r="K879" i="11"/>
  <c r="K880" i="11"/>
  <c r="K881" i="11"/>
  <c r="K882" i="11"/>
  <c r="K883" i="11"/>
  <c r="K884" i="11"/>
  <c r="K885" i="11"/>
  <c r="K886" i="11"/>
  <c r="K887" i="11"/>
  <c r="K888" i="11"/>
  <c r="K889" i="11"/>
  <c r="K890" i="11"/>
  <c r="K891" i="11"/>
  <c r="K892" i="11"/>
  <c r="K893" i="11"/>
  <c r="K894" i="11"/>
  <c r="K895" i="11"/>
  <c r="K896" i="11"/>
  <c r="K897" i="11"/>
  <c r="K898" i="11"/>
  <c r="K899" i="11"/>
  <c r="K900" i="11"/>
  <c r="K901" i="11"/>
  <c r="K902" i="11"/>
  <c r="K903" i="11"/>
  <c r="K904" i="11"/>
  <c r="K905" i="11"/>
  <c r="K906" i="11"/>
  <c r="K907" i="11"/>
  <c r="K908" i="11"/>
  <c r="K909" i="11"/>
  <c r="K910" i="11"/>
  <c r="K911" i="11"/>
  <c r="K912" i="11"/>
  <c r="K913" i="11"/>
  <c r="K914" i="11"/>
  <c r="K915" i="11"/>
  <c r="K916" i="11"/>
  <c r="K917" i="11"/>
  <c r="K918" i="11"/>
  <c r="K919" i="11"/>
  <c r="K920" i="11"/>
  <c r="K921" i="11"/>
  <c r="K922" i="11"/>
  <c r="K923" i="11"/>
  <c r="K924" i="11"/>
  <c r="K925" i="11"/>
  <c r="K926" i="11"/>
  <c r="K927" i="11"/>
  <c r="K928" i="11"/>
  <c r="K929" i="11"/>
  <c r="K930" i="11"/>
  <c r="K931" i="11"/>
  <c r="K932" i="11"/>
  <c r="K933" i="11"/>
  <c r="K934" i="11"/>
  <c r="K935" i="11"/>
  <c r="K936" i="11"/>
  <c r="K937" i="11"/>
  <c r="K938" i="11"/>
  <c r="K939" i="11"/>
  <c r="K940" i="11"/>
  <c r="K941" i="11"/>
  <c r="K942" i="11"/>
  <c r="K943" i="11"/>
  <c r="K944" i="11"/>
  <c r="K945" i="11"/>
  <c r="K946" i="11"/>
  <c r="K947" i="11"/>
  <c r="K948" i="11"/>
  <c r="K949" i="11"/>
  <c r="K950" i="11"/>
  <c r="K951" i="11"/>
  <c r="K952" i="11"/>
  <c r="K953" i="11"/>
  <c r="K954" i="11"/>
  <c r="K955" i="11"/>
  <c r="K956" i="11"/>
  <c r="K957" i="11"/>
  <c r="K958" i="11"/>
  <c r="K959" i="11"/>
  <c r="K960" i="11"/>
  <c r="K961" i="11"/>
  <c r="K962" i="11"/>
  <c r="K963" i="11"/>
  <c r="K964" i="11"/>
  <c r="K965" i="11"/>
  <c r="K966" i="11"/>
  <c r="K967" i="11"/>
  <c r="K968" i="11"/>
  <c r="K969" i="11"/>
  <c r="K970" i="11"/>
  <c r="K971" i="11"/>
  <c r="K972" i="11"/>
  <c r="K973" i="11"/>
  <c r="K974" i="11"/>
  <c r="K975" i="11"/>
  <c r="K976" i="11"/>
  <c r="K977" i="11"/>
  <c r="K978" i="11"/>
  <c r="K979" i="11"/>
  <c r="K980" i="11"/>
  <c r="K981" i="11"/>
  <c r="K982" i="11"/>
  <c r="K983" i="11"/>
  <c r="K984" i="11"/>
  <c r="K985" i="11"/>
  <c r="K986" i="11"/>
  <c r="K987" i="11"/>
  <c r="K988" i="11"/>
  <c r="K989" i="11"/>
  <c r="K990" i="11"/>
  <c r="K991" i="11"/>
  <c r="K992" i="11"/>
  <c r="K993" i="11"/>
  <c r="K994" i="11"/>
  <c r="K995" i="11"/>
  <c r="K996" i="11"/>
  <c r="K997" i="11"/>
  <c r="K998" i="11"/>
  <c r="K999" i="11"/>
  <c r="K1000" i="11"/>
  <c r="K1001" i="11"/>
  <c r="K1002" i="11"/>
  <c r="K1003" i="11"/>
  <c r="K1004" i="11"/>
  <c r="K1005" i="11"/>
  <c r="K1006" i="11"/>
  <c r="K1007" i="11"/>
  <c r="K1008" i="11"/>
  <c r="K1009" i="11"/>
  <c r="K1010" i="11"/>
  <c r="K1011" i="11"/>
  <c r="K1012" i="11"/>
  <c r="K1013" i="11"/>
  <c r="K1014" i="11"/>
  <c r="K1015" i="11"/>
  <c r="K1016" i="11"/>
  <c r="K1017" i="11"/>
  <c r="K1018" i="11"/>
  <c r="K1019" i="11"/>
  <c r="K1020" i="11"/>
  <c r="K1021" i="11"/>
  <c r="K1022" i="11"/>
  <c r="K1023" i="11"/>
  <c r="K1024" i="11"/>
  <c r="K1025" i="11"/>
  <c r="K1026" i="11"/>
  <c r="K1027" i="11"/>
  <c r="K1028" i="11"/>
  <c r="K1029" i="11"/>
  <c r="K1030" i="11"/>
  <c r="K1031" i="11"/>
  <c r="K1032" i="11"/>
  <c r="K1033" i="11"/>
  <c r="K1034" i="11"/>
  <c r="K1035" i="11"/>
  <c r="K1036" i="11"/>
  <c r="K1037" i="11"/>
  <c r="K1038" i="11"/>
  <c r="K1039" i="11"/>
  <c r="K1040" i="11"/>
  <c r="K1041" i="11"/>
  <c r="K1042" i="11"/>
  <c r="K1043" i="11"/>
  <c r="K1044" i="11"/>
  <c r="K1045" i="11"/>
  <c r="K1046" i="11"/>
  <c r="K1047" i="11"/>
  <c r="K1048" i="11"/>
  <c r="K1049" i="11"/>
  <c r="K1050" i="11"/>
  <c r="K1051" i="11"/>
  <c r="K1052" i="11"/>
  <c r="K1053" i="11"/>
  <c r="K1054" i="11"/>
  <c r="K1055" i="11"/>
  <c r="K1056" i="11"/>
  <c r="K1057" i="11"/>
  <c r="K1058" i="11"/>
  <c r="K1059" i="11"/>
  <c r="K1060" i="11"/>
  <c r="K1061" i="11"/>
  <c r="K1062" i="11"/>
  <c r="K1063" i="11"/>
  <c r="K1064" i="11"/>
  <c r="K1065" i="11"/>
  <c r="K1066" i="11"/>
  <c r="K1067" i="11"/>
  <c r="K1068" i="11"/>
  <c r="K1069" i="11"/>
  <c r="K1070" i="11"/>
  <c r="K1071" i="11"/>
  <c r="K1072" i="11"/>
  <c r="K1073" i="11"/>
  <c r="K1074" i="11"/>
  <c r="K1075" i="11"/>
  <c r="K1076" i="11"/>
  <c r="K1077" i="11"/>
  <c r="K1078" i="11"/>
  <c r="K1079" i="11"/>
  <c r="K1080" i="11"/>
  <c r="K1081" i="11"/>
  <c r="K1082" i="11"/>
  <c r="K1083" i="11"/>
  <c r="K1084" i="11"/>
  <c r="K1085" i="11"/>
  <c r="K1086" i="11"/>
  <c r="K1087" i="11"/>
  <c r="K1088" i="11"/>
  <c r="K1089" i="11"/>
  <c r="K1090" i="11"/>
  <c r="K1091" i="11"/>
  <c r="K1092" i="11"/>
  <c r="K1093" i="11"/>
  <c r="K1094" i="11"/>
  <c r="K1095" i="11"/>
  <c r="K1096" i="11"/>
  <c r="K1097" i="11"/>
  <c r="K1098" i="11"/>
  <c r="K1099" i="11"/>
  <c r="K1100" i="11"/>
  <c r="K1101" i="11"/>
  <c r="K1102" i="11"/>
  <c r="K1103" i="11"/>
  <c r="K1104" i="11"/>
  <c r="K1105" i="11"/>
  <c r="K1106" i="11"/>
  <c r="K1107" i="11"/>
  <c r="K1108" i="11"/>
  <c r="K1109" i="11"/>
  <c r="K1110" i="11"/>
  <c r="K1111" i="11"/>
  <c r="K1112" i="11"/>
  <c r="K1113" i="11"/>
  <c r="K1114" i="11"/>
  <c r="K1115" i="11"/>
  <c r="K1116" i="11"/>
  <c r="K1117" i="11"/>
  <c r="K1118" i="11"/>
  <c r="K1119" i="11"/>
  <c r="K1120" i="11"/>
  <c r="K1121" i="11"/>
  <c r="K1122" i="11"/>
  <c r="K1123" i="11"/>
  <c r="K1124" i="11"/>
  <c r="K1125" i="11"/>
  <c r="K1126" i="11"/>
  <c r="K1127" i="11"/>
  <c r="K1128" i="11"/>
  <c r="K1129" i="11"/>
  <c r="K1130" i="11"/>
  <c r="K1131" i="11"/>
  <c r="K1132" i="11"/>
  <c r="K1133" i="11"/>
  <c r="K1134" i="11"/>
  <c r="K1135" i="11"/>
  <c r="K1136" i="11"/>
  <c r="K1137" i="11"/>
  <c r="K1138" i="11"/>
  <c r="K1139" i="11"/>
  <c r="K1140" i="11"/>
  <c r="K1141" i="11"/>
  <c r="K1142" i="11"/>
  <c r="K1143" i="11"/>
  <c r="K1144" i="11"/>
  <c r="K1145" i="11"/>
  <c r="K1146" i="11"/>
  <c r="K1147" i="11"/>
  <c r="K1148" i="11"/>
  <c r="K1149" i="11"/>
  <c r="K1150" i="11"/>
  <c r="K1151" i="11"/>
  <c r="K1152" i="11"/>
  <c r="K1153" i="11"/>
  <c r="K1154" i="11"/>
  <c r="K1155" i="11"/>
  <c r="K1156" i="11"/>
  <c r="K1157" i="11"/>
  <c r="K1158" i="11"/>
  <c r="K1159" i="11"/>
  <c r="K1160" i="11"/>
  <c r="K1161" i="11"/>
  <c r="K1162" i="11"/>
  <c r="K1163" i="11"/>
  <c r="K1164" i="11"/>
  <c r="K1165" i="11"/>
  <c r="K1166" i="11"/>
  <c r="K1167" i="11"/>
  <c r="K1168" i="11"/>
  <c r="K1169" i="11"/>
  <c r="K1170" i="11"/>
  <c r="K1171" i="11"/>
  <c r="K1172" i="11"/>
  <c r="K1173" i="11"/>
  <c r="K1174" i="11"/>
  <c r="K1175" i="11"/>
  <c r="K1176" i="11"/>
  <c r="K1177" i="11"/>
  <c r="K1178" i="11"/>
  <c r="K1179" i="11"/>
  <c r="K1180" i="11"/>
  <c r="K1181" i="11"/>
  <c r="K1182" i="11"/>
  <c r="K1183" i="11"/>
  <c r="K1184" i="11"/>
  <c r="K1185" i="11"/>
  <c r="K1186" i="11"/>
  <c r="K1187" i="11"/>
  <c r="K1188" i="11"/>
  <c r="K1189" i="11"/>
  <c r="K1190" i="11"/>
  <c r="K1191" i="11"/>
  <c r="K1192" i="11"/>
  <c r="K1193" i="11"/>
  <c r="K1194" i="11"/>
  <c r="K1195" i="11"/>
  <c r="K1196" i="11"/>
  <c r="K1197" i="11"/>
  <c r="K1198" i="11"/>
  <c r="K1199" i="11"/>
  <c r="K1200" i="11"/>
  <c r="K1201" i="11"/>
  <c r="K1202" i="11"/>
  <c r="K1203" i="11"/>
  <c r="K1204" i="11"/>
  <c r="K1205" i="11"/>
  <c r="K1206" i="11"/>
  <c r="K1207" i="11"/>
  <c r="K1208" i="11"/>
  <c r="K1209" i="11"/>
  <c r="K1210" i="11"/>
  <c r="K1211" i="11"/>
  <c r="K1212" i="11"/>
  <c r="K1213" i="11"/>
  <c r="K1214" i="11"/>
  <c r="K1215" i="11"/>
  <c r="K1216" i="11"/>
  <c r="K1217" i="11"/>
  <c r="K1218" i="11"/>
  <c r="K1219" i="11"/>
  <c r="K1220" i="11"/>
  <c r="K1221" i="11"/>
  <c r="K1222" i="11"/>
  <c r="K1223" i="11"/>
  <c r="K1224" i="11"/>
  <c r="K1225" i="11"/>
  <c r="K1226" i="11"/>
  <c r="K1227" i="11"/>
  <c r="K1228" i="11"/>
  <c r="K1229" i="11"/>
  <c r="K1230" i="11"/>
  <c r="K1231" i="11"/>
  <c r="K1232" i="11"/>
  <c r="K1233" i="11"/>
  <c r="K1234" i="11"/>
  <c r="K1235" i="11"/>
  <c r="K1236" i="11"/>
  <c r="K1237" i="11"/>
  <c r="K1238" i="11"/>
  <c r="K1239" i="11"/>
  <c r="K1240" i="11"/>
  <c r="K1241" i="11"/>
  <c r="K1242" i="11"/>
  <c r="K1243" i="11"/>
  <c r="K1244" i="11"/>
  <c r="K1245" i="11"/>
  <c r="K1246" i="11"/>
  <c r="K1247" i="11"/>
  <c r="K1248" i="11"/>
  <c r="K1249" i="11"/>
  <c r="K1250" i="11"/>
  <c r="Q6" i="13" l="1" a="1"/>
  <c r="Q6" i="13" s="1"/>
  <c r="J6" i="23" l="1" a="1"/>
  <c r="J6" i="23" s="1"/>
  <c r="J6" i="19" a="1"/>
  <c r="J6" i="19" s="1"/>
  <c r="I6" i="23" a="1"/>
  <c r="I6" i="23" s="1"/>
  <c r="H6" i="23" a="1"/>
  <c r="H6" i="23" s="1"/>
  <c r="N6" i="13" l="1" a="1"/>
  <c r="N6" i="13" s="1"/>
  <c r="Q6" i="11" a="1"/>
  <c r="Q6" i="11" s="1"/>
  <c r="G6" i="21" l="1" a="1"/>
  <c r="G6" i="21" s="1"/>
  <c r="L6" i="19" a="1"/>
  <c r="L6" i="19" s="1"/>
  <c r="C2" i="6"/>
  <c r="G6" i="16" a="1"/>
  <c r="G6" i="16" s="1"/>
  <c r="S6" i="11" l="1" a="1"/>
  <c r="S6" i="11" s="1"/>
  <c r="K6" i="12" a="1"/>
  <c r="K6" i="12" s="1"/>
  <c r="K5" i="19" a="1"/>
  <c r="K5" i="19" s="1"/>
  <c r="I6" i="19" a="1"/>
  <c r="I6" i="19" s="1"/>
  <c r="H6" i="19" a="1"/>
  <c r="H6" i="19" s="1"/>
  <c r="O6" i="13" l="1" a="1"/>
  <c r="O6" i="13" s="1"/>
  <c r="M6" i="13" a="1"/>
  <c r="M6" i="13" s="1"/>
  <c r="L6" i="13" a="1"/>
  <c r="L6" i="13" s="1"/>
  <c r="K6" i="13" a="1"/>
  <c r="K6" i="13" s="1"/>
  <c r="I6" i="15" l="1" a="1"/>
  <c r="I6" i="15" s="1"/>
  <c r="H6" i="15" a="1"/>
  <c r="H6" i="15" s="1"/>
  <c r="G6" i="15" a="1"/>
  <c r="G6" i="15" s="1"/>
  <c r="I6" i="6" a="1"/>
  <c r="I6" i="6" s="1"/>
  <c r="J5" i="6" s="1" a="1"/>
  <c r="J5" i="6" s="1"/>
  <c r="O6" i="11" a="1"/>
  <c r="O6" i="11" s="1"/>
  <c r="P5" i="11" s="1" a="1"/>
  <c r="P5" i="11" s="1"/>
  <c r="J6" i="12" a="1"/>
  <c r="J6" i="12" s="1"/>
  <c r="R6" i="17" l="1" a="1"/>
  <c r="R6" i="17" s="1"/>
  <c r="R3" i="17" s="1"/>
  <c r="Q6" i="17" a="1"/>
  <c r="Q6" i="17" s="1"/>
  <c r="Q3" i="17" s="1"/>
  <c r="J6" i="17" a="1"/>
  <c r="J6" i="17" s="1"/>
  <c r="I6" i="17" a="1"/>
  <c r="I6" i="17" s="1"/>
  <c r="I3" i="17" s="1"/>
  <c r="H6" i="17" a="1"/>
  <c r="H6" i="17" s="1"/>
  <c r="H3" i="17" s="1"/>
  <c r="L3" i="13"/>
  <c r="K3" i="13"/>
  <c r="I6" i="12" a="1"/>
  <c r="I6" i="12" s="1"/>
  <c r="I3" i="12" s="1"/>
  <c r="H6" i="12" a="1"/>
  <c r="H6" i="12" s="1"/>
  <c r="H3" i="12" s="1"/>
  <c r="N6" i="11" a="1"/>
  <c r="N6" i="11" s="1"/>
  <c r="N3" i="11" s="1"/>
  <c r="M6" i="11" a="1"/>
  <c r="M6" i="11" s="1"/>
  <c r="M3" i="11" s="1"/>
  <c r="H6" i="6" a="1"/>
  <c r="H6" i="6" s="1"/>
  <c r="H3" i="6" s="1"/>
  <c r="G6" i="6" a="1"/>
  <c r="G6" i="6" s="1"/>
  <c r="G3" i="6" s="1"/>
  <c r="L6" i="17" l="1" a="1"/>
  <c r="L6" i="17" s="1"/>
  <c r="K6" i="17" a="1"/>
  <c r="K6" i="17"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<sst xmlns="http://schemas.openxmlformats.org/spreadsheetml/2006/main" count="8235" uniqueCount="3694">
  <si>
    <t>VINMEC</t>
  </si>
  <si>
    <t>Site</t>
  </si>
  <si>
    <t>Name</t>
  </si>
  <si>
    <t>Properties</t>
  </si>
  <si>
    <t>_</t>
  </si>
  <si>
    <t>✓ trùng</t>
  </si>
  <si>
    <t>✓ lồng</t>
  </si>
  <si>
    <t>chọn</t>
  </si>
  <si>
    <t>HO</t>
  </si>
  <si>
    <t>Site (Bệnh viện)</t>
  </si>
  <si>
    <t>HCP</t>
  </si>
  <si>
    <t>Vinmec Central Park</t>
  </si>
  <si>
    <t>HDN</t>
  </si>
  <si>
    <t>Vinmec Đà Nẵng</t>
  </si>
  <si>
    <t>HNT</t>
  </si>
  <si>
    <t>Vinmec Nha Trang</t>
  </si>
  <si>
    <t>HPQ</t>
  </si>
  <si>
    <t>Vinmec Phú Quốc</t>
  </si>
  <si>
    <t>HTC</t>
  </si>
  <si>
    <t>Vinmec Times City</t>
  </si>
  <si>
    <t>HSC</t>
  </si>
  <si>
    <t>Vinmec Smart City</t>
  </si>
  <si>
    <t>Cost center (BP chi phí)</t>
  </si>
  <si>
    <t>MIS code (mã BCQT)</t>
  </si>
  <si>
    <t>Commit (mã khoản mục)</t>
  </si>
  <si>
    <t>Asset (phân loại tài sản)</t>
  </si>
  <si>
    <t>Statistic (chỉ tiêu thống kê)</t>
  </si>
  <si>
    <t>Financial (chỉ tiêu BCTC)</t>
  </si>
  <si>
    <t>Other (danh mục khác)</t>
  </si>
  <si>
    <t>Site name</t>
  </si>
  <si>
    <t>CNC</t>
  </si>
  <si>
    <t>PC name</t>
  </si>
  <si>
    <t>CNC/Liệu pháp tế bào</t>
  </si>
  <si>
    <t>CNC/Biobank</t>
  </si>
  <si>
    <t>FS code: mã chỉ tiêu báo cáo tài chính, để lập dự phóng báo cáo tài chính</t>
  </si>
  <si>
    <t>Cost center</t>
  </si>
  <si>
    <t>CC name</t>
  </si>
  <si>
    <t>Faculty</t>
  </si>
  <si>
    <t>FS code</t>
  </si>
  <si>
    <t>Priority CI</t>
  </si>
  <si>
    <t>FS name</t>
  </si>
  <si>
    <t>642_</t>
  </si>
  <si>
    <t>1000101000_</t>
  </si>
  <si>
    <t>1000102000_</t>
  </si>
  <si>
    <t>1000102100_</t>
  </si>
  <si>
    <t>1000103000_</t>
  </si>
  <si>
    <t>1000104000_</t>
  </si>
  <si>
    <t>1000105000_</t>
  </si>
  <si>
    <t>1000106000_</t>
  </si>
  <si>
    <t>1000107000_</t>
  </si>
  <si>
    <t>641_</t>
  </si>
  <si>
    <t>1000107100_</t>
  </si>
  <si>
    <t>1000107200_</t>
  </si>
  <si>
    <t>1000107300_</t>
  </si>
  <si>
    <t>1000107400_</t>
  </si>
  <si>
    <t>1000107500_</t>
  </si>
  <si>
    <t>1000107600_</t>
  </si>
  <si>
    <t>1000107700_</t>
  </si>
  <si>
    <t>1000108000_</t>
  </si>
  <si>
    <t>1000110000_</t>
  </si>
  <si>
    <t>1000112000_</t>
  </si>
  <si>
    <t>1000117000_</t>
  </si>
  <si>
    <t>632_</t>
  </si>
  <si>
    <t>1000118000_</t>
  </si>
  <si>
    <t>1000119000_</t>
  </si>
  <si>
    <t>1000120000_</t>
  </si>
  <si>
    <t>HO/HĐ chuyên môn</t>
  </si>
  <si>
    <t>1000121000_</t>
  </si>
  <si>
    <t>1000121100_</t>
  </si>
  <si>
    <t>1000203000_</t>
  </si>
  <si>
    <t>1000305001_</t>
  </si>
  <si>
    <t>1000501000_</t>
  </si>
  <si>
    <t>1000901000_</t>
  </si>
  <si>
    <t>1000903000_</t>
  </si>
  <si>
    <t>1000903001_</t>
  </si>
  <si>
    <t>1000903002_</t>
  </si>
  <si>
    <t>1000903003_</t>
  </si>
  <si>
    <t>1000904000_</t>
  </si>
  <si>
    <t>1000904100_</t>
  </si>
  <si>
    <t>1000904200_</t>
  </si>
  <si>
    <t>1000906001_</t>
  </si>
  <si>
    <t>1100000000_</t>
  </si>
  <si>
    <t>1100100000_</t>
  </si>
  <si>
    <t>1100101000_</t>
  </si>
  <si>
    <t>1100102000_</t>
  </si>
  <si>
    <t>1100103000_</t>
  </si>
  <si>
    <t>1100104000_</t>
  </si>
  <si>
    <t>1100105000_</t>
  </si>
  <si>
    <t>1100107000_</t>
  </si>
  <si>
    <t>1100108000_</t>
  </si>
  <si>
    <t>1100109000_</t>
  </si>
  <si>
    <t>1100111000_</t>
  </si>
  <si>
    <t>1100112000_</t>
  </si>
  <si>
    <t>1100113000_</t>
  </si>
  <si>
    <t>1100114000_</t>
  </si>
  <si>
    <t>1100115000_</t>
  </si>
  <si>
    <t>1100116000_</t>
  </si>
  <si>
    <t>1100117000_</t>
  </si>
  <si>
    <t>1100119000_</t>
  </si>
  <si>
    <t>1100201000_</t>
  </si>
  <si>
    <t>1100202000_</t>
  </si>
  <si>
    <t>1100203000_</t>
  </si>
  <si>
    <t>1100301000_</t>
  </si>
  <si>
    <t>Xét nghiệm</t>
  </si>
  <si>
    <t>1100301100_</t>
  </si>
  <si>
    <t>1100301200_</t>
  </si>
  <si>
    <t>1100301300_</t>
  </si>
  <si>
    <t>1100301400_</t>
  </si>
  <si>
    <t>Miễn dịch dị ứng</t>
  </si>
  <si>
    <t>1100301500_</t>
  </si>
  <si>
    <t>1100302000_</t>
  </si>
  <si>
    <t>CĐHA</t>
  </si>
  <si>
    <t>1100302100_</t>
  </si>
  <si>
    <t>1100302200_</t>
  </si>
  <si>
    <t>1100302300_</t>
  </si>
  <si>
    <t>1100302400_</t>
  </si>
  <si>
    <t>1100302500_</t>
  </si>
  <si>
    <t>1100302600_</t>
  </si>
  <si>
    <t>1100302700_</t>
  </si>
  <si>
    <t>1100302800_</t>
  </si>
  <si>
    <t>1100303000_</t>
  </si>
  <si>
    <t>1100304000_</t>
  </si>
  <si>
    <t>1100305000_</t>
  </si>
  <si>
    <t>1100305001_</t>
  </si>
  <si>
    <t>1100306000_</t>
  </si>
  <si>
    <t>1100401100_</t>
  </si>
  <si>
    <t>Hồi sức</t>
  </si>
  <si>
    <t>1100401200_</t>
  </si>
  <si>
    <t>Cấp cứu</t>
  </si>
  <si>
    <t>1100401300_</t>
  </si>
  <si>
    <t>Trạm y tế</t>
  </si>
  <si>
    <t>1100402000_</t>
  </si>
  <si>
    <t>1100402100_</t>
  </si>
  <si>
    <t>Sản khoa</t>
  </si>
  <si>
    <t>708901_</t>
  </si>
  <si>
    <t>1100402200_</t>
  </si>
  <si>
    <t>Phụ khoa</t>
  </si>
  <si>
    <t>1100402300_</t>
  </si>
  <si>
    <t>1100403000_</t>
  </si>
  <si>
    <t>IVF</t>
  </si>
  <si>
    <t>1100404000_</t>
  </si>
  <si>
    <t>Sơ sinh</t>
  </si>
  <si>
    <t>1100405000_</t>
  </si>
  <si>
    <t>1100405100_</t>
  </si>
  <si>
    <t>1100405200_</t>
  </si>
  <si>
    <t>1100406100_</t>
  </si>
  <si>
    <t>Nội Nhi</t>
  </si>
  <si>
    <t>1100406200_</t>
  </si>
  <si>
    <t>Vaccine</t>
  </si>
  <si>
    <t>1100406300_</t>
  </si>
  <si>
    <t>1100406400_</t>
  </si>
  <si>
    <t>1100407100_</t>
  </si>
  <si>
    <t>1100407400_</t>
  </si>
  <si>
    <t>Ngoại Nhi</t>
  </si>
  <si>
    <t>1100407500_</t>
  </si>
  <si>
    <t>Ngoại thần kinh</t>
  </si>
  <si>
    <t>1100407600_</t>
  </si>
  <si>
    <t>Phẫu thuật thẩm mỹ</t>
  </si>
  <si>
    <t>1100407700_</t>
  </si>
  <si>
    <t>1100407800_</t>
  </si>
  <si>
    <t>1100407900_</t>
  </si>
  <si>
    <t>1100408100_</t>
  </si>
  <si>
    <t>1100408200_</t>
  </si>
  <si>
    <t>1100408300_</t>
  </si>
  <si>
    <t>Dinh dưỡng</t>
  </si>
  <si>
    <t>1100408400_</t>
  </si>
  <si>
    <t>1100409100_</t>
  </si>
  <si>
    <t>Răng hàm mặt</t>
  </si>
  <si>
    <t>1100409200_</t>
  </si>
  <si>
    <t>Tai Mũi Họng</t>
  </si>
  <si>
    <t>1100409300_</t>
  </si>
  <si>
    <t>Mắt</t>
  </si>
  <si>
    <t>1100409400_</t>
  </si>
  <si>
    <t>1100409500_</t>
  </si>
  <si>
    <t>1100410100_</t>
  </si>
  <si>
    <t>Nội đa khoa</t>
  </si>
  <si>
    <t>1100410300_</t>
  </si>
  <si>
    <t>Nội hô hấp</t>
  </si>
  <si>
    <t>1100410400_</t>
  </si>
  <si>
    <t>Nội thần kinh</t>
  </si>
  <si>
    <t>1100410500_</t>
  </si>
  <si>
    <t>Nội tiết tiểu đường</t>
  </si>
  <si>
    <t>1100410600_</t>
  </si>
  <si>
    <t>Nội cơ xương khớp</t>
  </si>
  <si>
    <t>1100410700_</t>
  </si>
  <si>
    <t>Nội thận</t>
  </si>
  <si>
    <t>1100410800_</t>
  </si>
  <si>
    <t>Da liễu</t>
  </si>
  <si>
    <t>1100410900_</t>
  </si>
  <si>
    <t>1100410901_</t>
  </si>
  <si>
    <t>1100411000_</t>
  </si>
  <si>
    <t>1100411100_</t>
  </si>
  <si>
    <t>1100411200_</t>
  </si>
  <si>
    <t>1100411300_</t>
  </si>
  <si>
    <t>Tâm lý</t>
  </si>
  <si>
    <t>1100411400_</t>
  </si>
  <si>
    <t>Truyền nhiễm</t>
  </si>
  <si>
    <t>1100412100_</t>
  </si>
  <si>
    <t>Nội, CTTM</t>
  </si>
  <si>
    <t>1100412200_</t>
  </si>
  <si>
    <t>Ngoại tim mạch</t>
  </si>
  <si>
    <t>1100412400_</t>
  </si>
  <si>
    <t>1100414100_</t>
  </si>
  <si>
    <t>Ung bướu</t>
  </si>
  <si>
    <t>1100414200_</t>
  </si>
  <si>
    <t>Xạ trị</t>
  </si>
  <si>
    <t>1100415100_</t>
  </si>
  <si>
    <t>1100415200_</t>
  </si>
  <si>
    <t>Gây mê giảm đau</t>
  </si>
  <si>
    <t>1100415300_</t>
  </si>
  <si>
    <t>1100415400_</t>
  </si>
  <si>
    <t>1100416000_</t>
  </si>
  <si>
    <t>1100417000_</t>
  </si>
  <si>
    <t>1100417100_</t>
  </si>
  <si>
    <t>1100417200_</t>
  </si>
  <si>
    <t>Ngoại gan mật</t>
  </si>
  <si>
    <t>1100418000_</t>
  </si>
  <si>
    <t>1100418100_</t>
  </si>
  <si>
    <t>Nội tiêu hóa</t>
  </si>
  <si>
    <t>1100418200_</t>
  </si>
  <si>
    <t>1100419000_</t>
  </si>
  <si>
    <t>1100420000_</t>
  </si>
  <si>
    <t>1100501000_</t>
  </si>
  <si>
    <t>1100502000_</t>
  </si>
  <si>
    <t>1100502001_</t>
  </si>
  <si>
    <t>1100901000_</t>
  </si>
  <si>
    <t>1100904300_</t>
  </si>
  <si>
    <t>1100906000_</t>
  </si>
  <si>
    <t>1100906012_</t>
  </si>
  <si>
    <t>1100906021_</t>
  </si>
  <si>
    <t>1100906023_</t>
  </si>
  <si>
    <t>1100906024_</t>
  </si>
  <si>
    <t>1100906025_</t>
  </si>
  <si>
    <t>1100906026_</t>
  </si>
  <si>
    <t>1104100000_</t>
  </si>
  <si>
    <t>1104101000_</t>
  </si>
  <si>
    <t>1104109000_</t>
  </si>
  <si>
    <t>1104112000_</t>
  </si>
  <si>
    <t>1104113000_</t>
  </si>
  <si>
    <t>1104114000_</t>
  </si>
  <si>
    <t>1104115000_</t>
  </si>
  <si>
    <t>1104117000_</t>
  </si>
  <si>
    <t>1104301100_</t>
  </si>
  <si>
    <t>1104301200_</t>
  </si>
  <si>
    <t>1104301300_</t>
  </si>
  <si>
    <t>1104301400_</t>
  </si>
  <si>
    <t>1104301500_</t>
  </si>
  <si>
    <t>1104302000_</t>
  </si>
  <si>
    <t>1104302100_</t>
  </si>
  <si>
    <t>1104302200_</t>
  </si>
  <si>
    <t>1104302300_</t>
  </si>
  <si>
    <t>1104302400_</t>
  </si>
  <si>
    <t>1104302500_</t>
  </si>
  <si>
    <t>1104303000_</t>
  </si>
  <si>
    <t>1104304000_</t>
  </si>
  <si>
    <t>1104305000_</t>
  </si>
  <si>
    <t>1104402000_</t>
  </si>
  <si>
    <t>1104402100_</t>
  </si>
  <si>
    <t>1104402200_</t>
  </si>
  <si>
    <t>1104403000_</t>
  </si>
  <si>
    <t>1104406200_</t>
  </si>
  <si>
    <t>1104407600_</t>
  </si>
  <si>
    <t>1104407800_</t>
  </si>
  <si>
    <t>1104408100_</t>
  </si>
  <si>
    <t>1104408200_</t>
  </si>
  <si>
    <t>1104409400_</t>
  </si>
  <si>
    <t>1104410200_</t>
  </si>
  <si>
    <t>1104410900_</t>
  </si>
  <si>
    <t>1104417000_</t>
  </si>
  <si>
    <t>1104420000_</t>
  </si>
  <si>
    <t>1104502000_</t>
  </si>
  <si>
    <t>1104502001_</t>
  </si>
  <si>
    <t>1104901000_</t>
  </si>
  <si>
    <t>1200100000_</t>
  </si>
  <si>
    <t>1200101000_</t>
  </si>
  <si>
    <t>1200102000_</t>
  </si>
  <si>
    <t>1200103000_</t>
  </si>
  <si>
    <t>1200104000_</t>
  </si>
  <si>
    <t>1200105000_</t>
  </si>
  <si>
    <t>1200107000_</t>
  </si>
  <si>
    <t>1200108000_</t>
  </si>
  <si>
    <t>1200109000_</t>
  </si>
  <si>
    <t>1200111000_</t>
  </si>
  <si>
    <t>1200112000_</t>
  </si>
  <si>
    <t>1200113000_</t>
  </si>
  <si>
    <t>1200114000_</t>
  </si>
  <si>
    <t>1200115000_</t>
  </si>
  <si>
    <t>1200116000_</t>
  </si>
  <si>
    <t>1200117000_</t>
  </si>
  <si>
    <t>1200119000_</t>
  </si>
  <si>
    <t>1200201000_</t>
  </si>
  <si>
    <t>1200202000_</t>
  </si>
  <si>
    <t>1200203000_</t>
  </si>
  <si>
    <t>1200204000_</t>
  </si>
  <si>
    <t>1200301000_</t>
  </si>
  <si>
    <t>1200301100_</t>
  </si>
  <si>
    <t>1200301200_</t>
  </si>
  <si>
    <t>1200301300_</t>
  </si>
  <si>
    <t>1200301400_</t>
  </si>
  <si>
    <t>1200301500_</t>
  </si>
  <si>
    <t>1200302000_</t>
  </si>
  <si>
    <t>1200302100_</t>
  </si>
  <si>
    <t>1200302200_</t>
  </si>
  <si>
    <t>1200302300_</t>
  </si>
  <si>
    <t>1200302400_</t>
  </si>
  <si>
    <t>1200302500_</t>
  </si>
  <si>
    <t>1200303000_</t>
  </si>
  <si>
    <t>1200304000_</t>
  </si>
  <si>
    <t>1200305000_</t>
  </si>
  <si>
    <t>1200306000_</t>
  </si>
  <si>
    <t>1200401100_</t>
  </si>
  <si>
    <t>1200401200_</t>
  </si>
  <si>
    <t>1200401300_</t>
  </si>
  <si>
    <t>1200402000_</t>
  </si>
  <si>
    <t>1200402100_</t>
  </si>
  <si>
    <t>1200402200_</t>
  </si>
  <si>
    <t>1200404000_</t>
  </si>
  <si>
    <t>1200406100_</t>
  </si>
  <si>
    <t>1200406200_</t>
  </si>
  <si>
    <t>1200407100_</t>
  </si>
  <si>
    <t>1200407200_</t>
  </si>
  <si>
    <t>Ngoại tiêu hóa</t>
  </si>
  <si>
    <t>1200407300_</t>
  </si>
  <si>
    <t>Ngoại tiết niệu</t>
  </si>
  <si>
    <t>1200407400_</t>
  </si>
  <si>
    <t>1200407500_</t>
  </si>
  <si>
    <t>1200407600_</t>
  </si>
  <si>
    <t>1200408100_</t>
  </si>
  <si>
    <t>1200408200_</t>
  </si>
  <si>
    <t>1200408300_</t>
  </si>
  <si>
    <t>1200409100_</t>
  </si>
  <si>
    <t>1200409200_</t>
  </si>
  <si>
    <t>1200409300_</t>
  </si>
  <si>
    <t>1200410100_</t>
  </si>
  <si>
    <t>1200410200_</t>
  </si>
  <si>
    <t>1200410300_</t>
  </si>
  <si>
    <t>1200410400_</t>
  </si>
  <si>
    <t>1200410500_</t>
  </si>
  <si>
    <t>1200410600_</t>
  </si>
  <si>
    <t>1200410700_</t>
  </si>
  <si>
    <t>1200410800_</t>
  </si>
  <si>
    <t>1200412100_</t>
  </si>
  <si>
    <t>1200414100_</t>
  </si>
  <si>
    <t>1200415100_</t>
  </si>
  <si>
    <t>1200415200_</t>
  </si>
  <si>
    <t>1200415300_</t>
  </si>
  <si>
    <t>1200415400_</t>
  </si>
  <si>
    <t>1200416000_</t>
  </si>
  <si>
    <t>1200501000_</t>
  </si>
  <si>
    <t>1200502000_</t>
  </si>
  <si>
    <t>1200502001_</t>
  </si>
  <si>
    <t>1200901000_</t>
  </si>
  <si>
    <t>1300100000_</t>
  </si>
  <si>
    <t>1300101000_</t>
  </si>
  <si>
    <t>1300102000_</t>
  </si>
  <si>
    <t>1300103000_</t>
  </si>
  <si>
    <t>1300104000_</t>
  </si>
  <si>
    <t>1300105000_</t>
  </si>
  <si>
    <t>1300107000_</t>
  </si>
  <si>
    <t>1300108000_</t>
  </si>
  <si>
    <t>1300109000_</t>
  </si>
  <si>
    <t>1300111000_</t>
  </si>
  <si>
    <t>1300112000_</t>
  </si>
  <si>
    <t>1300113000_</t>
  </si>
  <si>
    <t>1300114000_</t>
  </si>
  <si>
    <t>1300115000_</t>
  </si>
  <si>
    <t>1300116000_</t>
  </si>
  <si>
    <t>1300117000_</t>
  </si>
  <si>
    <t>1300119000_</t>
  </si>
  <si>
    <t>1300201000_</t>
  </si>
  <si>
    <t>1300202000_</t>
  </si>
  <si>
    <t>1300203000_</t>
  </si>
  <si>
    <t>1300301000_</t>
  </si>
  <si>
    <t>1300301100_</t>
  </si>
  <si>
    <t>1300301200_</t>
  </si>
  <si>
    <t>1300301300_</t>
  </si>
  <si>
    <t>1300301400_</t>
  </si>
  <si>
    <t>1300301500_</t>
  </si>
  <si>
    <t>1300302000_</t>
  </si>
  <si>
    <t>1300302100_</t>
  </si>
  <si>
    <t>1300302200_</t>
  </si>
  <si>
    <t>1300302300_</t>
  </si>
  <si>
    <t>1300302400_</t>
  </si>
  <si>
    <t>1300302500_</t>
  </si>
  <si>
    <t>1300302700_</t>
  </si>
  <si>
    <t>1300302800_</t>
  </si>
  <si>
    <t>1300303000_</t>
  </si>
  <si>
    <t>1300304000_</t>
  </si>
  <si>
    <t>1300305000_</t>
  </si>
  <si>
    <t>1300305001_</t>
  </si>
  <si>
    <t>1300306000_</t>
  </si>
  <si>
    <t>1300401100_</t>
  </si>
  <si>
    <t>1300401200_</t>
  </si>
  <si>
    <t>1300401300_</t>
  </si>
  <si>
    <t>1300402000_</t>
  </si>
  <si>
    <t>1300402100_</t>
  </si>
  <si>
    <t>1300402200_</t>
  </si>
  <si>
    <t>1300402300_</t>
  </si>
  <si>
    <t>1300403000_</t>
  </si>
  <si>
    <t>1300404000_</t>
  </si>
  <si>
    <t>1300406100_</t>
  </si>
  <si>
    <t>1300406200_</t>
  </si>
  <si>
    <t>1300407100_</t>
  </si>
  <si>
    <t>1300407200_</t>
  </si>
  <si>
    <t>1300407300_</t>
  </si>
  <si>
    <t>1300407400_</t>
  </si>
  <si>
    <t>1300407500_</t>
  </si>
  <si>
    <t>1300407600_</t>
  </si>
  <si>
    <t>1300407800_</t>
  </si>
  <si>
    <t>1300408100_</t>
  </si>
  <si>
    <t>1300408200_</t>
  </si>
  <si>
    <t>1300408300_</t>
  </si>
  <si>
    <t>1300409100_</t>
  </si>
  <si>
    <t>1300409200_</t>
  </si>
  <si>
    <t>1300409300_</t>
  </si>
  <si>
    <t>1300410100_</t>
  </si>
  <si>
    <t>1300410200_</t>
  </si>
  <si>
    <t>1300410300_</t>
  </si>
  <si>
    <t>1300410400_</t>
  </si>
  <si>
    <t>1300410500_</t>
  </si>
  <si>
    <t>1300410600_</t>
  </si>
  <si>
    <t>1300410700_</t>
  </si>
  <si>
    <t>1300410800_</t>
  </si>
  <si>
    <t>1300411100_</t>
  </si>
  <si>
    <t>1300411500_</t>
  </si>
  <si>
    <t>1300412100_</t>
  </si>
  <si>
    <t>1300412200_</t>
  </si>
  <si>
    <t>1300412400_</t>
  </si>
  <si>
    <t>1300413100_</t>
  </si>
  <si>
    <t>Nội gan mật</t>
  </si>
  <si>
    <t>1300413200_</t>
  </si>
  <si>
    <t>1300414100_</t>
  </si>
  <si>
    <t>1300414200_</t>
  </si>
  <si>
    <t>1300415100_</t>
  </si>
  <si>
    <t>1300415200_</t>
  </si>
  <si>
    <t>1300415400_</t>
  </si>
  <si>
    <t>1300416000_</t>
  </si>
  <si>
    <t>1300501000_</t>
  </si>
  <si>
    <t>1300502000_</t>
  </si>
  <si>
    <t>1300502001_</t>
  </si>
  <si>
    <t>1300901000_</t>
  </si>
  <si>
    <t>1300906014_</t>
  </si>
  <si>
    <t>1301100000_</t>
  </si>
  <si>
    <t>1301101000_</t>
  </si>
  <si>
    <t>1301109000_</t>
  </si>
  <si>
    <t>1301112000_</t>
  </si>
  <si>
    <t>1301114000_</t>
  </si>
  <si>
    <t>1301301000_</t>
  </si>
  <si>
    <t>1301301100_</t>
  </si>
  <si>
    <t>1301301200_</t>
  </si>
  <si>
    <t>1301301300_</t>
  </si>
  <si>
    <t>1301301400_</t>
  </si>
  <si>
    <t>1301301500_</t>
  </si>
  <si>
    <t>1301302000_</t>
  </si>
  <si>
    <t>1301302100_</t>
  </si>
  <si>
    <t>1301302200_</t>
  </si>
  <si>
    <t>1301302300_</t>
  </si>
  <si>
    <t>1301302400_</t>
  </si>
  <si>
    <t>1301302500_</t>
  </si>
  <si>
    <t>1301406100_</t>
  </si>
  <si>
    <t>1301406200_</t>
  </si>
  <si>
    <t>1301408100_</t>
  </si>
  <si>
    <t>1301408200_</t>
  </si>
  <si>
    <t>1301409300_</t>
  </si>
  <si>
    <t>1301410100_</t>
  </si>
  <si>
    <t>1301410500_</t>
  </si>
  <si>
    <t>1301502000_</t>
  </si>
  <si>
    <t>1301901000_</t>
  </si>
  <si>
    <t>1400100000_</t>
  </si>
  <si>
    <t>1400101000_</t>
  </si>
  <si>
    <t>1400102000_</t>
  </si>
  <si>
    <t>1400103000_</t>
  </si>
  <si>
    <t>1400104000_</t>
  </si>
  <si>
    <t>1400105000_</t>
  </si>
  <si>
    <t>1400107000_</t>
  </si>
  <si>
    <t>1400108000_</t>
  </si>
  <si>
    <t>1400109000_</t>
  </si>
  <si>
    <t>1400111000_</t>
  </si>
  <si>
    <t>1400112000_</t>
  </si>
  <si>
    <t>1400113000_</t>
  </si>
  <si>
    <t>1400114000_</t>
  </si>
  <si>
    <t>1400115000_</t>
  </si>
  <si>
    <t>1400116000_</t>
  </si>
  <si>
    <t>1400117000_</t>
  </si>
  <si>
    <t>1400119000_</t>
  </si>
  <si>
    <t>1400201000_</t>
  </si>
  <si>
    <t>1400202000_</t>
  </si>
  <si>
    <t>1400203000_</t>
  </si>
  <si>
    <t>1400301000_</t>
  </si>
  <si>
    <t>1400301100_</t>
  </si>
  <si>
    <t>1400301200_</t>
  </si>
  <si>
    <t>1400301300_</t>
  </si>
  <si>
    <t>1400301400_</t>
  </si>
  <si>
    <t>1400301500_</t>
  </si>
  <si>
    <t>1400302000_</t>
  </si>
  <si>
    <t>1400302100_</t>
  </si>
  <si>
    <t>1400302200_</t>
  </si>
  <si>
    <t>1400302300_</t>
  </si>
  <si>
    <t>1400302400_</t>
  </si>
  <si>
    <t>1400302500_</t>
  </si>
  <si>
    <t>1400303000_</t>
  </si>
  <si>
    <t>1400304000_</t>
  </si>
  <si>
    <t>1400305000_</t>
  </si>
  <si>
    <t>1400306000_</t>
  </si>
  <si>
    <t>1400401100_</t>
  </si>
  <si>
    <t>1400401200_</t>
  </si>
  <si>
    <t>1400401300_</t>
  </si>
  <si>
    <t>1400402000_</t>
  </si>
  <si>
    <t>1400402100_</t>
  </si>
  <si>
    <t>1400402200_</t>
  </si>
  <si>
    <t>1400402300_</t>
  </si>
  <si>
    <t>1400404000_</t>
  </si>
  <si>
    <t>1400406100_</t>
  </si>
  <si>
    <t>1400406200_</t>
  </si>
  <si>
    <t>1400407100_</t>
  </si>
  <si>
    <t>1400407200_</t>
  </si>
  <si>
    <t>1400407300_</t>
  </si>
  <si>
    <t>1400407400_</t>
  </si>
  <si>
    <t>1400407500_</t>
  </si>
  <si>
    <t>1400407600_</t>
  </si>
  <si>
    <t>1400407700_</t>
  </si>
  <si>
    <t>1400407800_</t>
  </si>
  <si>
    <t>1400408100_</t>
  </si>
  <si>
    <t>1400408200_</t>
  </si>
  <si>
    <t>1400408300_</t>
  </si>
  <si>
    <t>1400409100_</t>
  </si>
  <si>
    <t>1400409200_</t>
  </si>
  <si>
    <t>1400409300_</t>
  </si>
  <si>
    <t>1400410100_</t>
  </si>
  <si>
    <t>1400410200_</t>
  </si>
  <si>
    <t>1400410300_</t>
  </si>
  <si>
    <t>1400410400_</t>
  </si>
  <si>
    <t>1400410500_</t>
  </si>
  <si>
    <t>1400410600_</t>
  </si>
  <si>
    <t>1400410700_</t>
  </si>
  <si>
    <t>1400410800_</t>
  </si>
  <si>
    <t>1400411100_</t>
  </si>
  <si>
    <t>1400411400_</t>
  </si>
  <si>
    <t>1400412100_</t>
  </si>
  <si>
    <t>1400413100_</t>
  </si>
  <si>
    <t>1400414100_</t>
  </si>
  <si>
    <t>1400415100_</t>
  </si>
  <si>
    <t>1400415200_</t>
  </si>
  <si>
    <t>1400415300_</t>
  </si>
  <si>
    <t>1400415400_</t>
  </si>
  <si>
    <t>1400416000_</t>
  </si>
  <si>
    <t>1400501000_</t>
  </si>
  <si>
    <t>1400502000_</t>
  </si>
  <si>
    <t>1400502001_</t>
  </si>
  <si>
    <t>1400901000_</t>
  </si>
  <si>
    <t>1500100000_</t>
  </si>
  <si>
    <t>1500101000_</t>
  </si>
  <si>
    <t>1500102000_</t>
  </si>
  <si>
    <t>1500103000_</t>
  </si>
  <si>
    <t>1500104000_</t>
  </si>
  <si>
    <t>1500105000_</t>
  </si>
  <si>
    <t>1500107000_</t>
  </si>
  <si>
    <t>1500108000_</t>
  </si>
  <si>
    <t>1500109000_</t>
  </si>
  <si>
    <t>1500111000_</t>
  </si>
  <si>
    <t>1500112000_</t>
  </si>
  <si>
    <t>1500113000_</t>
  </si>
  <si>
    <t>1500114000_</t>
  </si>
  <si>
    <t>1500115000_</t>
  </si>
  <si>
    <t>1500116000_</t>
  </si>
  <si>
    <t>1500117000_</t>
  </si>
  <si>
    <t>1500119000_</t>
  </si>
  <si>
    <t>1500201000_</t>
  </si>
  <si>
    <t>1500202000_</t>
  </si>
  <si>
    <t>1500203000_</t>
  </si>
  <si>
    <t>1500301000_</t>
  </si>
  <si>
    <t>1500301100_</t>
  </si>
  <si>
    <t>1500301200_</t>
  </si>
  <si>
    <t>1500301300_</t>
  </si>
  <si>
    <t>1500301400_</t>
  </si>
  <si>
    <t>1500301500_</t>
  </si>
  <si>
    <t>1500302000_</t>
  </si>
  <si>
    <t>1500302100_</t>
  </si>
  <si>
    <t>1500302200_</t>
  </si>
  <si>
    <t>1500302300_</t>
  </si>
  <si>
    <t>1500302400_</t>
  </si>
  <si>
    <t>1500302500_</t>
  </si>
  <si>
    <t>1500302800_</t>
  </si>
  <si>
    <t>1500303000_</t>
  </si>
  <si>
    <t>1500304000_</t>
  </si>
  <si>
    <t>1500305000_</t>
  </si>
  <si>
    <t>1500306000_</t>
  </si>
  <si>
    <t>1500401100_</t>
  </si>
  <si>
    <t>1500401200_</t>
  </si>
  <si>
    <t>1500401300_</t>
  </si>
  <si>
    <t>1500402000_</t>
  </si>
  <si>
    <t>1500402100_</t>
  </si>
  <si>
    <t>1500402200_</t>
  </si>
  <si>
    <t>1500402300_</t>
  </si>
  <si>
    <t>1500403000_</t>
  </si>
  <si>
    <t>1500404000_</t>
  </si>
  <si>
    <t>1500406100_</t>
  </si>
  <si>
    <t>1500406200_</t>
  </si>
  <si>
    <t>1500407100_</t>
  </si>
  <si>
    <t>1500407200_</t>
  </si>
  <si>
    <t>1500407300_</t>
  </si>
  <si>
    <t>1500407400_</t>
  </si>
  <si>
    <t>1500407500_</t>
  </si>
  <si>
    <t>1500407600_</t>
  </si>
  <si>
    <t>1500407700_</t>
  </si>
  <si>
    <t>1500407800_</t>
  </si>
  <si>
    <t>1500407900_</t>
  </si>
  <si>
    <t>1500408100_</t>
  </si>
  <si>
    <t>1500408200_</t>
  </si>
  <si>
    <t>1500408300_</t>
  </si>
  <si>
    <t>1500409100_</t>
  </si>
  <si>
    <t>1500409200_</t>
  </si>
  <si>
    <t>1500409300_</t>
  </si>
  <si>
    <t>1500410100_</t>
  </si>
  <si>
    <t>1500410200_</t>
  </si>
  <si>
    <t>1500410300_</t>
  </si>
  <si>
    <t>1500410400_</t>
  </si>
  <si>
    <t>1500410500_</t>
  </si>
  <si>
    <t>1500410600_</t>
  </si>
  <si>
    <t>1500410700_</t>
  </si>
  <si>
    <t>1500410800_</t>
  </si>
  <si>
    <t>1500411100_</t>
  </si>
  <si>
    <t>1500412100_</t>
  </si>
  <si>
    <t>1500413100_</t>
  </si>
  <si>
    <t>1500414100_</t>
  </si>
  <si>
    <t>1500415100_</t>
  </si>
  <si>
    <t>1500415200_</t>
  </si>
  <si>
    <t>1500415300_</t>
  </si>
  <si>
    <t>1500415400_</t>
  </si>
  <si>
    <t>1500416000_</t>
  </si>
  <si>
    <t>1500501000_</t>
  </si>
  <si>
    <t>1500502000_</t>
  </si>
  <si>
    <t>1500502001_</t>
  </si>
  <si>
    <t>1500901000_</t>
  </si>
  <si>
    <t>1600100000_</t>
  </si>
  <si>
    <t>1600101000_</t>
  </si>
  <si>
    <t>1600102000_</t>
  </si>
  <si>
    <t>1600103000_</t>
  </si>
  <si>
    <t>1600104000_</t>
  </si>
  <si>
    <t>1600105000_</t>
  </si>
  <si>
    <t>1600107000_</t>
  </si>
  <si>
    <t>1600108000_</t>
  </si>
  <si>
    <t>1600109000_</t>
  </si>
  <si>
    <t>1600111000_</t>
  </si>
  <si>
    <t>1600112000_</t>
  </si>
  <si>
    <t>1600113000_</t>
  </si>
  <si>
    <t>1600114000_</t>
  </si>
  <si>
    <t>1600115000_</t>
  </si>
  <si>
    <t>1600116000_</t>
  </si>
  <si>
    <t>1600117000_</t>
  </si>
  <si>
    <t>1600119000_</t>
  </si>
  <si>
    <t>1600201000_</t>
  </si>
  <si>
    <t>1600202000_</t>
  </si>
  <si>
    <t>1600203000_</t>
  </si>
  <si>
    <t>1600301000_</t>
  </si>
  <si>
    <t>1600301100_</t>
  </si>
  <si>
    <t>1600301200_</t>
  </si>
  <si>
    <t>1600301300_</t>
  </si>
  <si>
    <t>1600301400_</t>
  </si>
  <si>
    <t>1600301500_</t>
  </si>
  <si>
    <t>1600302000_</t>
  </si>
  <si>
    <t>1600302100_</t>
  </si>
  <si>
    <t>1600302200_</t>
  </si>
  <si>
    <t>1600302300_</t>
  </si>
  <si>
    <t>1600302400_</t>
  </si>
  <si>
    <t>1600302500_</t>
  </si>
  <si>
    <t>1600303000_</t>
  </si>
  <si>
    <t>1600304000_</t>
  </si>
  <si>
    <t>1600305000_</t>
  </si>
  <si>
    <t>1600306000_</t>
  </si>
  <si>
    <t>1600401100_</t>
  </si>
  <si>
    <t>1600401200_</t>
  </si>
  <si>
    <t>1600401300_</t>
  </si>
  <si>
    <t>1600402000_</t>
  </si>
  <si>
    <t>1600402100_</t>
  </si>
  <si>
    <t>1600402200_</t>
  </si>
  <si>
    <t>1600402300_</t>
  </si>
  <si>
    <t>1600404000_</t>
  </si>
  <si>
    <t>1600406100_</t>
  </si>
  <si>
    <t>1600406200_</t>
  </si>
  <si>
    <t>1600406300_</t>
  </si>
  <si>
    <t>1600407100_</t>
  </si>
  <si>
    <t>1600407200_</t>
  </si>
  <si>
    <t>1600407300_</t>
  </si>
  <si>
    <t>1600407400_</t>
  </si>
  <si>
    <t>1600407500_</t>
  </si>
  <si>
    <t>1600407600_</t>
  </si>
  <si>
    <t>1600407700_</t>
  </si>
  <si>
    <t>1600407800_</t>
  </si>
  <si>
    <t>1600408100_</t>
  </si>
  <si>
    <t>1600408200_</t>
  </si>
  <si>
    <t>1600408300_</t>
  </si>
  <si>
    <t>1600409100_</t>
  </si>
  <si>
    <t>1600409200_</t>
  </si>
  <si>
    <t>1600409300_</t>
  </si>
  <si>
    <t>1600410100_</t>
  </si>
  <si>
    <t>1600410200_</t>
  </si>
  <si>
    <t>1600410300_</t>
  </si>
  <si>
    <t>1600410400_</t>
  </si>
  <si>
    <t>1600410500_</t>
  </si>
  <si>
    <t>1600410600_</t>
  </si>
  <si>
    <t>1600410700_</t>
  </si>
  <si>
    <t>1600410800_</t>
  </si>
  <si>
    <t>1600411100_</t>
  </si>
  <si>
    <t>1600412100_</t>
  </si>
  <si>
    <t>1600413100_</t>
  </si>
  <si>
    <t>1600414100_</t>
  </si>
  <si>
    <t>1600415100_</t>
  </si>
  <si>
    <t>1600415200_</t>
  </si>
  <si>
    <t>1600415300_</t>
  </si>
  <si>
    <t>1600415400_</t>
  </si>
  <si>
    <t>1600416000_</t>
  </si>
  <si>
    <t>1600501000_</t>
  </si>
  <si>
    <t>1600502000_</t>
  </si>
  <si>
    <t>1600502001_</t>
  </si>
  <si>
    <t>1600901000_</t>
  </si>
  <si>
    <t>1600906013_</t>
  </si>
  <si>
    <t>1700100000_</t>
  </si>
  <si>
    <t>1700101000_</t>
  </si>
  <si>
    <t>1700102000_</t>
  </si>
  <si>
    <t>1700103000_</t>
  </si>
  <si>
    <t>1700104000_</t>
  </si>
  <si>
    <t>1700105000_</t>
  </si>
  <si>
    <t>1700107000_</t>
  </si>
  <si>
    <t>1700108000_</t>
  </si>
  <si>
    <t>1700109000_</t>
  </si>
  <si>
    <t>1700111000_</t>
  </si>
  <si>
    <t>1700112000_</t>
  </si>
  <si>
    <t>1700113000_</t>
  </si>
  <si>
    <t>1700114000_</t>
  </si>
  <si>
    <t>1700115000_</t>
  </si>
  <si>
    <t>1700116000_</t>
  </si>
  <si>
    <t>1700117000_</t>
  </si>
  <si>
    <t>1700119000_</t>
  </si>
  <si>
    <t>1700201000_</t>
  </si>
  <si>
    <t>1700202000_</t>
  </si>
  <si>
    <t>1700203000_</t>
  </si>
  <si>
    <t>1700301000_</t>
  </si>
  <si>
    <t>1700301100_</t>
  </si>
  <si>
    <t>1700301200_</t>
  </si>
  <si>
    <t>1700301300_</t>
  </si>
  <si>
    <t>1700301400_</t>
  </si>
  <si>
    <t>1700301500_</t>
  </si>
  <si>
    <t>1700302000_</t>
  </si>
  <si>
    <t>1700302100_</t>
  </si>
  <si>
    <t>1700302200_</t>
  </si>
  <si>
    <t>1700302300_</t>
  </si>
  <si>
    <t>1700302400_</t>
  </si>
  <si>
    <t>1700302500_</t>
  </si>
  <si>
    <t>1700302800_</t>
  </si>
  <si>
    <t>1700303000_</t>
  </si>
  <si>
    <t>1700304000_</t>
  </si>
  <si>
    <t>1700305000_</t>
  </si>
  <si>
    <t>1700306000_</t>
  </si>
  <si>
    <t>1700401100_</t>
  </si>
  <si>
    <t>1700401200_</t>
  </si>
  <si>
    <t>1700401300_</t>
  </si>
  <si>
    <t>1700402000_</t>
  </si>
  <si>
    <t>1700402100_</t>
  </si>
  <si>
    <t>1700402200_</t>
  </si>
  <si>
    <t>1700402300_</t>
  </si>
  <si>
    <t>1700403000_</t>
  </si>
  <si>
    <t>1700404000_</t>
  </si>
  <si>
    <t>1700406100_</t>
  </si>
  <si>
    <t>1700406200_</t>
  </si>
  <si>
    <t>1700407100_</t>
  </si>
  <si>
    <t>1700407200_</t>
  </si>
  <si>
    <t>1700407300_</t>
  </si>
  <si>
    <t>1700407400_</t>
  </si>
  <si>
    <t>1700407500_</t>
  </si>
  <si>
    <t>1700407600_</t>
  </si>
  <si>
    <t>1700407700_</t>
  </si>
  <si>
    <t>1700407800_</t>
  </si>
  <si>
    <t>1700407900_</t>
  </si>
  <si>
    <t>1700408100_</t>
  </si>
  <si>
    <t>1700408200_</t>
  </si>
  <si>
    <t>1700408300_</t>
  </si>
  <si>
    <t>1700409100_</t>
  </si>
  <si>
    <t>1700409200_</t>
  </si>
  <si>
    <t>1700409300_</t>
  </si>
  <si>
    <t>1700409400_</t>
  </si>
  <si>
    <t>1700409500_</t>
  </si>
  <si>
    <t>1700410100_</t>
  </si>
  <si>
    <t>1700410200_</t>
  </si>
  <si>
    <t>1700410300_</t>
  </si>
  <si>
    <t>1700410400_</t>
  </si>
  <si>
    <t>1700410500_</t>
  </si>
  <si>
    <t>1700410600_</t>
  </si>
  <si>
    <t>1700410700_</t>
  </si>
  <si>
    <t>1700410800_</t>
  </si>
  <si>
    <t>1700411100_</t>
  </si>
  <si>
    <t>1700412100_</t>
  </si>
  <si>
    <t>1700413100_</t>
  </si>
  <si>
    <t>1700414100_</t>
  </si>
  <si>
    <t>1700415100_</t>
  </si>
  <si>
    <t>1700415200_</t>
  </si>
  <si>
    <t>1700415300_</t>
  </si>
  <si>
    <t>1700415400_</t>
  </si>
  <si>
    <t>1700416000_</t>
  </si>
  <si>
    <t>1700501000_</t>
  </si>
  <si>
    <t>1700502000_</t>
  </si>
  <si>
    <t>1700502001_</t>
  </si>
  <si>
    <t>1700901000_</t>
  </si>
  <si>
    <t>1800100000_</t>
  </si>
  <si>
    <t>1800101000_</t>
  </si>
  <si>
    <t>CNC/Ban Giám đốc</t>
  </si>
  <si>
    <t>1800104000_</t>
  </si>
  <si>
    <t>1800105000_</t>
  </si>
  <si>
    <t>1800111000_</t>
  </si>
  <si>
    <t>1800112000_</t>
  </si>
  <si>
    <t>1800303000_</t>
  </si>
  <si>
    <t>1800304000_</t>
  </si>
  <si>
    <t>1800305000_</t>
  </si>
  <si>
    <t>1800305001_</t>
  </si>
  <si>
    <t>1800306000_</t>
  </si>
  <si>
    <t>1800906020_</t>
  </si>
  <si>
    <t>1800906021_</t>
  </si>
  <si>
    <t>1800906022_</t>
  </si>
  <si>
    <t>CNC/NC/BB-TINHTRUNG</t>
  </si>
  <si>
    <t>1800906023_</t>
  </si>
  <si>
    <t>CNC/NC/DTYH-WESBABY</t>
  </si>
  <si>
    <t>1800906024_</t>
  </si>
  <si>
    <t>CNC/NC/DTYH-SLTM</t>
  </si>
  <si>
    <t>1800906025_</t>
  </si>
  <si>
    <t>1800906026_</t>
  </si>
  <si>
    <t>CNC/NC/DTYH-CYTOSCAN</t>
  </si>
  <si>
    <t>1800906027_</t>
  </si>
  <si>
    <t>CNC/NC/DTYH-LIQUIDBIOPSY</t>
  </si>
  <si>
    <t>1800906028_</t>
  </si>
  <si>
    <t>CNC/NC/QC-PRP-MCR</t>
  </si>
  <si>
    <t>1800906029_</t>
  </si>
  <si>
    <t>CNC/NC/QC-NKN-CELLKIT</t>
  </si>
  <si>
    <t>1800906030_</t>
  </si>
  <si>
    <t>1800906031_</t>
  </si>
  <si>
    <t>CNC/NC/QC-MYCOFLUOR</t>
  </si>
  <si>
    <t>1800906032_</t>
  </si>
  <si>
    <t>CNC/NC/QC-VIRUS-PCR</t>
  </si>
  <si>
    <t>1800906033_</t>
  </si>
  <si>
    <t>CNC/NC/QC-TBNK</t>
  </si>
  <si>
    <t>1800906035_</t>
  </si>
  <si>
    <t>1800906036_</t>
  </si>
  <si>
    <t>1800906038_</t>
  </si>
  <si>
    <t>1800907000_</t>
  </si>
  <si>
    <t>1900100000_</t>
  </si>
  <si>
    <t>1900101000_</t>
  </si>
  <si>
    <t>1900102000_</t>
  </si>
  <si>
    <t>1900103000_</t>
  </si>
  <si>
    <t>1900104000_</t>
  </si>
  <si>
    <t>1900105000_</t>
  </si>
  <si>
    <t>1900107000_</t>
  </si>
  <si>
    <t>1900108000_</t>
  </si>
  <si>
    <t>1900109000_</t>
  </si>
  <si>
    <t>1900111000_</t>
  </si>
  <si>
    <t>1900112000_</t>
  </si>
  <si>
    <t>1900113000_</t>
  </si>
  <si>
    <t>1900114000_</t>
  </si>
  <si>
    <t>1900115000_</t>
  </si>
  <si>
    <t>1900116000_</t>
  </si>
  <si>
    <t>1900117000_</t>
  </si>
  <si>
    <t>1900119000_</t>
  </si>
  <si>
    <t>1900201000_</t>
  </si>
  <si>
    <t>1900202000_</t>
  </si>
  <si>
    <t>1900203000_</t>
  </si>
  <si>
    <t>1900301000_</t>
  </si>
  <si>
    <t>1900301100_</t>
  </si>
  <si>
    <t>1900301200_</t>
  </si>
  <si>
    <t>1900301300_</t>
  </si>
  <si>
    <t>1900301400_</t>
  </si>
  <si>
    <t>1900301500_</t>
  </si>
  <si>
    <t>1900302000_</t>
  </si>
  <si>
    <t>1900302100_</t>
  </si>
  <si>
    <t>1900302200_</t>
  </si>
  <si>
    <t>1900302300_</t>
  </si>
  <si>
    <t>1900302400_</t>
  </si>
  <si>
    <t>1900302500_</t>
  </si>
  <si>
    <t>1900302600_</t>
  </si>
  <si>
    <t>1900302700_</t>
  </si>
  <si>
    <t>1900302800_</t>
  </si>
  <si>
    <t>1900303000_</t>
  </si>
  <si>
    <t>1900304000_</t>
  </si>
  <si>
    <t>1900305000_</t>
  </si>
  <si>
    <t>1900401100_</t>
  </si>
  <si>
    <t>1900401200_</t>
  </si>
  <si>
    <t>1900402000_</t>
  </si>
  <si>
    <t>1900402100_</t>
  </si>
  <si>
    <t>1900402200_</t>
  </si>
  <si>
    <t>1900402300_</t>
  </si>
  <si>
    <t>1900403000_</t>
  </si>
  <si>
    <t>1900404000_</t>
  </si>
  <si>
    <t>1900405000_</t>
  </si>
  <si>
    <t>1900405100_</t>
  </si>
  <si>
    <t>1900405200_</t>
  </si>
  <si>
    <t>1900406100_</t>
  </si>
  <si>
    <t>1900406200_</t>
  </si>
  <si>
    <t>1900406300_</t>
  </si>
  <si>
    <t>1900406400_</t>
  </si>
  <si>
    <t>1900407100_</t>
  </si>
  <si>
    <t>1900407400_</t>
  </si>
  <si>
    <t>1900407500_</t>
  </si>
  <si>
    <t>1900407600_</t>
  </si>
  <si>
    <t>1900407700_</t>
  </si>
  <si>
    <t>1900407800_</t>
  </si>
  <si>
    <t>1900407900_</t>
  </si>
  <si>
    <t>1900408100_</t>
  </si>
  <si>
    <t>1900408200_</t>
  </si>
  <si>
    <t>1900408300_</t>
  </si>
  <si>
    <t>1900408400_</t>
  </si>
  <si>
    <t>1900409100_</t>
  </si>
  <si>
    <t>1900409200_</t>
  </si>
  <si>
    <t>1900409300_</t>
  </si>
  <si>
    <t>1900409400_</t>
  </si>
  <si>
    <t>1900409500_</t>
  </si>
  <si>
    <t>1900410100_</t>
  </si>
  <si>
    <t>1900410300_</t>
  </si>
  <si>
    <t>1900410400_</t>
  </si>
  <si>
    <t>1900410500_</t>
  </si>
  <si>
    <t>1900410600_</t>
  </si>
  <si>
    <t>1900410700_</t>
  </si>
  <si>
    <t>1900410800_</t>
  </si>
  <si>
    <t>1900411100_</t>
  </si>
  <si>
    <t>1900411200_</t>
  </si>
  <si>
    <t>1900411300_</t>
  </si>
  <si>
    <t>1900411400_</t>
  </si>
  <si>
    <t>1900412100_</t>
  </si>
  <si>
    <t>1900412200_</t>
  </si>
  <si>
    <t>1900412400_</t>
  </si>
  <si>
    <t>1900414100_</t>
  </si>
  <si>
    <t>1900414200_</t>
  </si>
  <si>
    <t>1900415100_</t>
  </si>
  <si>
    <t>1900415200_</t>
  </si>
  <si>
    <t>1900415300_</t>
  </si>
  <si>
    <t>1900415400_</t>
  </si>
  <si>
    <t>1900416000_</t>
  </si>
  <si>
    <t>1900501000_</t>
  </si>
  <si>
    <t>1900502000_</t>
  </si>
  <si>
    <t>9000100000_</t>
  </si>
  <si>
    <t>9000101000_</t>
  </si>
  <si>
    <t>9000105000_</t>
  </si>
  <si>
    <t>9000111000_</t>
  </si>
  <si>
    <t>9000112000_</t>
  </si>
  <si>
    <t>9000305001_</t>
  </si>
  <si>
    <t>9000305002_</t>
  </si>
  <si>
    <t>9000305003_</t>
  </si>
  <si>
    <t>9000305004_</t>
  </si>
  <si>
    <t>9000901000_</t>
  </si>
  <si>
    <t>9000906000_</t>
  </si>
  <si>
    <t>9000906001_</t>
  </si>
  <si>
    <t>9000906002_</t>
  </si>
  <si>
    <t>9000906003_</t>
  </si>
  <si>
    <t>9000906004_</t>
  </si>
  <si>
    <t>9000906005_</t>
  </si>
  <si>
    <t>9000906007_</t>
  </si>
  <si>
    <t>9000906008_</t>
  </si>
  <si>
    <t>9000906009_</t>
  </si>
  <si>
    <t>9000906010_</t>
  </si>
  <si>
    <t>9000906011_</t>
  </si>
  <si>
    <t>9000906012_</t>
  </si>
  <si>
    <t>9000906013_</t>
  </si>
  <si>
    <t>9000906014_</t>
  </si>
  <si>
    <t>9000906015_</t>
  </si>
  <si>
    <t>9000906016_</t>
  </si>
  <si>
    <t>9000906017_</t>
  </si>
  <si>
    <t>9000906018_</t>
  </si>
  <si>
    <t>9000906019_</t>
  </si>
  <si>
    <t>9000906020_</t>
  </si>
  <si>
    <t>9000906021_</t>
  </si>
  <si>
    <t>9000906022_</t>
  </si>
  <si>
    <t>9000906025_</t>
  </si>
  <si>
    <t>9000906026_</t>
  </si>
  <si>
    <t>9000906027_</t>
  </si>
  <si>
    <t>9000906028_</t>
  </si>
  <si>
    <t>9000906029_</t>
  </si>
  <si>
    <t>9000906030_</t>
  </si>
  <si>
    <t>9000906031_</t>
  </si>
  <si>
    <t>9000906032_</t>
  </si>
  <si>
    <t>9000906033_</t>
  </si>
  <si>
    <t>VNC/NC/ISC1809</t>
  </si>
  <si>
    <t>9000906034_</t>
  </si>
  <si>
    <t>VNC/NC/PTSP.TUQT</t>
  </si>
  <si>
    <t>9000906035_</t>
  </si>
  <si>
    <t>9000906036_</t>
  </si>
  <si>
    <t>9000906037_</t>
  </si>
  <si>
    <t>9000906038_</t>
  </si>
  <si>
    <t>9000906039_</t>
  </si>
  <si>
    <t>9000906040_</t>
  </si>
  <si>
    <t>9000906041_</t>
  </si>
  <si>
    <t>9000906042_</t>
  </si>
  <si>
    <t>9000907000_</t>
  </si>
  <si>
    <t>9100100000_</t>
  </si>
  <si>
    <t>9100101000_</t>
  </si>
  <si>
    <t>9100105000_</t>
  </si>
  <si>
    <t>9100111000_</t>
  </si>
  <si>
    <t>9100112000_</t>
  </si>
  <si>
    <t>9100901000_</t>
  </si>
  <si>
    <t>9100906011_</t>
  </si>
  <si>
    <t>9100907000_</t>
  </si>
  <si>
    <t>9100908000_</t>
  </si>
  <si>
    <t>9100909000_</t>
  </si>
  <si>
    <t>1100407200_</t>
  </si>
  <si>
    <t>1100407300_</t>
  </si>
  <si>
    <t>1100407601_</t>
  </si>
  <si>
    <t>1100410200_</t>
  </si>
  <si>
    <t>1100413200_</t>
  </si>
  <si>
    <t>1101000000_</t>
  </si>
  <si>
    <t>1101100000_</t>
  </si>
  <si>
    <t>1104000000_</t>
  </si>
  <si>
    <t>1104306000_</t>
  </si>
  <si>
    <t>MIS code</t>
  </si>
  <si>
    <t>MIS name</t>
  </si>
  <si>
    <t>Allocate</t>
  </si>
  <si>
    <t>CI count</t>
  </si>
  <si>
    <t>110_</t>
  </si>
  <si>
    <t>Lương chính (lương cơ bản, thưởng ý thức chất lượng công việc)</t>
  </si>
  <si>
    <t>120_</t>
  </si>
  <si>
    <t>Các loại bảo hiểm bắt buộc (BHXH, BHYT, BHTN)</t>
  </si>
  <si>
    <t>130_</t>
  </si>
  <si>
    <t>Thưởng hiệu quả (doanh thu)</t>
  </si>
  <si>
    <t>140_</t>
  </si>
  <si>
    <t>Thưởng KPI (BLĐ/CBQL)</t>
  </si>
  <si>
    <t>150_</t>
  </si>
  <si>
    <t>Lương làm thêm giờ (trực đêm, oncall, tăng cường)</t>
  </si>
  <si>
    <t>160_</t>
  </si>
  <si>
    <t>Thù lao parttime</t>
  </si>
  <si>
    <t>170_</t>
  </si>
  <si>
    <t>Thù lao chuyên gia</t>
  </si>
  <si>
    <t>180_</t>
  </si>
  <si>
    <t>Thù lao dịch vụ trọn gói</t>
  </si>
  <si>
    <t>190_</t>
  </si>
  <si>
    <t>Chi phí thưởng theo chính sách (tháng lương 13,…)</t>
  </si>
  <si>
    <t>200_</t>
  </si>
  <si>
    <t>Thưởng thành tích cuối năm, chiến dịch, dự án, sáng kiến khác</t>
  </si>
  <si>
    <t>210_</t>
  </si>
  <si>
    <t>Phụ cấp ăn ca</t>
  </si>
  <si>
    <t>220_</t>
  </si>
  <si>
    <t>Phụ cấp điều động/thu hút vượt khung</t>
  </si>
  <si>
    <t>230_</t>
  </si>
  <si>
    <t>Phúc lợi theo định mức chung 12,2 tr/năm</t>
  </si>
  <si>
    <t>240_</t>
  </si>
  <si>
    <t>Phúc lợi khác (theo chính sách riêng)</t>
  </si>
  <si>
    <t>250_</t>
  </si>
  <si>
    <t>Các khoản hỗ trợ chống dịch</t>
  </si>
  <si>
    <t>260_</t>
  </si>
  <si>
    <t>Hỗ trợ nghỉ việc</t>
  </si>
  <si>
    <t>270_</t>
  </si>
  <si>
    <t>Chi phí hợp tác kinh doanh (có tính chất như lương)</t>
  </si>
  <si>
    <t>280_</t>
  </si>
  <si>
    <t>Chi phí thuốc, hóa chất</t>
  </si>
  <si>
    <t>290_</t>
  </si>
  <si>
    <t>Chi phí vật tư y tế</t>
  </si>
  <si>
    <t>300_</t>
  </si>
  <si>
    <t>Chi phí dịch vụ thuê ngoài</t>
  </si>
  <si>
    <t>310_</t>
  </si>
  <si>
    <t>Chi phí máu và chế phẩm máu</t>
  </si>
  <si>
    <t>320_</t>
  </si>
  <si>
    <t>Giá vốn vận chuyển bệnh nhân</t>
  </si>
  <si>
    <t>330_</t>
  </si>
  <si>
    <t>Chi phí vật tư phục vụ khách hàng khác</t>
  </si>
  <si>
    <t>340_</t>
  </si>
  <si>
    <t>Chi phí thuê văn phòng</t>
  </si>
  <si>
    <t>350_</t>
  </si>
  <si>
    <t>Chi phí thuê thiết bị</t>
  </si>
  <si>
    <t>360_</t>
  </si>
  <si>
    <t>Chi phí thuê nhà công vụ</t>
  </si>
  <si>
    <t>370_</t>
  </si>
  <si>
    <t>Chi phí bảo vệ, phòng cháy chữa cháy</t>
  </si>
  <si>
    <t>380_</t>
  </si>
  <si>
    <t>Chi phí dịch vụ vệ sinh</t>
  </si>
  <si>
    <t>390_</t>
  </si>
  <si>
    <t>Chi phí vật tư vệ sinh</t>
  </si>
  <si>
    <t>400_</t>
  </si>
  <si>
    <t>Chi phí điện</t>
  </si>
  <si>
    <t>410_</t>
  </si>
  <si>
    <t>Chi phí nước</t>
  </si>
  <si>
    <t>420_</t>
  </si>
  <si>
    <t>Chi phí gas</t>
  </si>
  <si>
    <t>430_</t>
  </si>
  <si>
    <t>Chi phí dầu diezel</t>
  </si>
  <si>
    <t>440_</t>
  </si>
  <si>
    <t>Chi phí bảo trì thiết bị y tế</t>
  </si>
  <si>
    <t>450_</t>
  </si>
  <si>
    <t>Chi phí bảo trì thiết bị kỹ thuật</t>
  </si>
  <si>
    <t>460_</t>
  </si>
  <si>
    <t>Chi phí bảo trì thiết bị văn phòng</t>
  </si>
  <si>
    <t>470_</t>
  </si>
  <si>
    <t>Chi phí sửa chữa thiết bị y tế</t>
  </si>
  <si>
    <t>480_</t>
  </si>
  <si>
    <t>Chi phí sửa chữa thiết bị kỹ thuật</t>
  </si>
  <si>
    <t>490_</t>
  </si>
  <si>
    <t>Chi phí sửa chữa thiết bị văn phòng</t>
  </si>
  <si>
    <t>500_</t>
  </si>
  <si>
    <t>Dụng cụ điều dưỡng</t>
  </si>
  <si>
    <t>510_</t>
  </si>
  <si>
    <t>Dụng cụ tiệt khuẩn, thiết bị y tế</t>
  </si>
  <si>
    <t>520_</t>
  </si>
  <si>
    <t>Dụng cụ kỹ thuật</t>
  </si>
  <si>
    <t>530_</t>
  </si>
  <si>
    <t>Dụng cụ khác (nhà ăn, thiết bị văn phòng,…)</t>
  </si>
  <si>
    <t>540_</t>
  </si>
  <si>
    <t>Chi phí cảnh quan, hoa trang trí</t>
  </si>
  <si>
    <t>550_</t>
  </si>
  <si>
    <t>Thuê hạ tầng, server, đường truyền nhà cung cấp trong Tập đoàn</t>
  </si>
  <si>
    <t>560_</t>
  </si>
  <si>
    <t>Thuê hạ tầng, server, đường truyền nhà cung cấp ngoài Tập đoàn</t>
  </si>
  <si>
    <t>570_</t>
  </si>
  <si>
    <t>Chi phí mua các loại license và bảo trì phần mềm</t>
  </si>
  <si>
    <t>580_</t>
  </si>
  <si>
    <t>Thuê dịch vụ hỗ trợ an ninh bảo mật, hỗ trợ SAP trong Tập đoàn</t>
  </si>
  <si>
    <t>590_</t>
  </si>
  <si>
    <t>Chi phí vật tư, nhân công thuê ngoài khác</t>
  </si>
  <si>
    <t>600_</t>
  </si>
  <si>
    <t>Chi phí vận chuyển thuê ngoài</t>
  </si>
  <si>
    <t>610_</t>
  </si>
  <si>
    <t>Chi phí tự vận hành</t>
  </si>
  <si>
    <t>620_</t>
  </si>
  <si>
    <t>Chi phí dịch vụ tư vấn chuyên môn</t>
  </si>
  <si>
    <t>630_</t>
  </si>
  <si>
    <t>Chi phí hợp tác kinh doanh (có tính chất ngoài lương)</t>
  </si>
  <si>
    <t>640_</t>
  </si>
  <si>
    <t>Chi phí hành chính, văn phòng</t>
  </si>
  <si>
    <t>650_</t>
  </si>
  <si>
    <t>Chi phí công tác</t>
  </si>
  <si>
    <t>660_</t>
  </si>
  <si>
    <t>Chi phí ngân hàng</t>
  </si>
  <si>
    <t>670_</t>
  </si>
  <si>
    <t>Chi phí bảo hiểm</t>
  </si>
  <si>
    <t>680_</t>
  </si>
  <si>
    <t>Chi phí thuế</t>
  </si>
  <si>
    <t>690_</t>
  </si>
  <si>
    <t>Chi phí bán hàng</t>
  </si>
  <si>
    <t>700_</t>
  </si>
  <si>
    <t>Chi phí marketing</t>
  </si>
  <si>
    <t>710_</t>
  </si>
  <si>
    <t>Chi phí tài trợ, ngoại giao</t>
  </si>
  <si>
    <t>720_</t>
  </si>
  <si>
    <t>Chi phí tuyển dụng</t>
  </si>
  <si>
    <t>730_</t>
  </si>
  <si>
    <t>Đào tạo lâm sàng (bác sỹ, chuyên viên y tế)</t>
  </si>
  <si>
    <t>740_</t>
  </si>
  <si>
    <t>Đào tạo lâm sàng (điều dưỡng, kỹ thuật viên)</t>
  </si>
  <si>
    <t>750_</t>
  </si>
  <si>
    <t>Đào tạo lâm sàng (dược sỹ)</t>
  </si>
  <si>
    <t>760_</t>
  </si>
  <si>
    <t>Đào tạo phi lâm sàng</t>
  </si>
  <si>
    <t>770_</t>
  </si>
  <si>
    <t>Chi phí thuê chuyên gia tư vấn</t>
  </si>
  <si>
    <t>780_</t>
  </si>
  <si>
    <t>Chi phí nghiên cứu</t>
  </si>
  <si>
    <t>790_</t>
  </si>
  <si>
    <t>CAPEX thiết bị y tế</t>
  </si>
  <si>
    <t>800_</t>
  </si>
  <si>
    <t>CAPEX thiết bị kỹ thuật</t>
  </si>
  <si>
    <t>810_</t>
  </si>
  <si>
    <t>CAPEX nâng cấp cải tạo tòa nhà</t>
  </si>
  <si>
    <t>820_</t>
  </si>
  <si>
    <t>CAPEX công nghệ thông tin</t>
  </si>
  <si>
    <t>830_</t>
  </si>
  <si>
    <t>CAPEX phương tiện vận tải</t>
  </si>
  <si>
    <t>840_</t>
  </si>
  <si>
    <t>CAPEX khác (giặt là, thiết bị văn phòng, bếp,…)</t>
  </si>
  <si>
    <t>850_</t>
  </si>
  <si>
    <t>CCDC đầu tư</t>
  </si>
  <si>
    <t>860_</t>
  </si>
  <si>
    <t>Chi phí tài chính, chi phí khác</t>
  </si>
  <si>
    <t>911_</t>
  </si>
  <si>
    <t>Doanh thu khám điều trị</t>
  </si>
  <si>
    <t>912_</t>
  </si>
  <si>
    <t>Doanh thu khám điều trị phụ thu)</t>
  </si>
  <si>
    <t>913_</t>
  </si>
  <si>
    <t>Doanh thu cận lâm sàng</t>
  </si>
  <si>
    <t>914_</t>
  </si>
  <si>
    <t>Doanh thu thuốc nội trú</t>
  </si>
  <si>
    <t>915_</t>
  </si>
  <si>
    <t>Doanh thu khám SKTQ</t>
  </si>
  <si>
    <t>916_</t>
  </si>
  <si>
    <t>Doanh thu thẻ hội viên</t>
  </si>
  <si>
    <t>917_</t>
  </si>
  <si>
    <t>Doanh thu thuốc nhà thuốc</t>
  </si>
  <si>
    <t>918_</t>
  </si>
  <si>
    <t>Doanh thu khác</t>
  </si>
  <si>
    <t>919_</t>
  </si>
  <si>
    <t>Doanh thu nội bộ</t>
  </si>
  <si>
    <t>920_</t>
  </si>
  <si>
    <t>Giảm trừ doanh thu</t>
  </si>
  <si>
    <t>930_</t>
  </si>
  <si>
    <t>Thu nhập khác</t>
  </si>
  <si>
    <t>940_</t>
  </si>
  <si>
    <t>Thu nhập tài chính</t>
  </si>
  <si>
    <t>950_</t>
  </si>
  <si>
    <t>Chỉ tiêu hoạt động</t>
  </si>
  <si>
    <t>CI type</t>
  </si>
  <si>
    <t>Doanh thu</t>
  </si>
  <si>
    <t>Chi phí</t>
  </si>
  <si>
    <t>TN tài chính</t>
  </si>
  <si>
    <t>TN khác</t>
  </si>
  <si>
    <t>CTHĐ</t>
  </si>
  <si>
    <t>CI code</t>
  </si>
  <si>
    <t>CI name</t>
  </si>
  <si>
    <t>505200_</t>
  </si>
  <si>
    <t>511_</t>
  </si>
  <si>
    <t>505210_</t>
  </si>
  <si>
    <t>505221_</t>
  </si>
  <si>
    <t>505222_</t>
  </si>
  <si>
    <t>505223_</t>
  </si>
  <si>
    <t>505229_</t>
  </si>
  <si>
    <t>505230_</t>
  </si>
  <si>
    <t>505231_</t>
  </si>
  <si>
    <t>505241_</t>
  </si>
  <si>
    <t>505243_</t>
  </si>
  <si>
    <t>505250_</t>
  </si>
  <si>
    <t>505291_</t>
  </si>
  <si>
    <t>505310_</t>
  </si>
  <si>
    <t>505311_</t>
  </si>
  <si>
    <t>505312_</t>
  </si>
  <si>
    <t>505313_</t>
  </si>
  <si>
    <t>505314_</t>
  </si>
  <si>
    <t>505315_</t>
  </si>
  <si>
    <t>505320_</t>
  </si>
  <si>
    <t>505321_</t>
  </si>
  <si>
    <t>505322_</t>
  </si>
  <si>
    <t>505323_</t>
  </si>
  <si>
    <t>505325_</t>
  </si>
  <si>
    <t>505326_</t>
  </si>
  <si>
    <t>505327_</t>
  </si>
  <si>
    <t>505330_</t>
  </si>
  <si>
    <t>505331_</t>
  </si>
  <si>
    <t>505332_</t>
  </si>
  <si>
    <t>505335_</t>
  </si>
  <si>
    <t>Doanh thu cung cấp DV - DT cận lâm sàng / TBG máu ngoại vi</t>
  </si>
  <si>
    <t>505340_</t>
  </si>
  <si>
    <t>505350_</t>
  </si>
  <si>
    <t>505410_</t>
  </si>
  <si>
    <t>505420_</t>
  </si>
  <si>
    <t>505430_</t>
  </si>
  <si>
    <t>505440_</t>
  </si>
  <si>
    <t>505510_</t>
  </si>
  <si>
    <t>505520_</t>
  </si>
  <si>
    <t>505610_</t>
  </si>
  <si>
    <t>Doanh thu bán hàng - DT nhà thuốc / thuốc</t>
  </si>
  <si>
    <t>505620_</t>
  </si>
  <si>
    <t>Doanh thu bán hàng - DT nhà thuốc / hóa chất</t>
  </si>
  <si>
    <t>505630_</t>
  </si>
  <si>
    <t>Doanh thu bán hàng - DT nhà thuốc / vật tư y tế</t>
  </si>
  <si>
    <t>505690_</t>
  </si>
  <si>
    <t>505701_</t>
  </si>
  <si>
    <t>505702_</t>
  </si>
  <si>
    <t>505711_</t>
  </si>
  <si>
    <t>505712_</t>
  </si>
  <si>
    <t>505720_</t>
  </si>
  <si>
    <t>505731_</t>
  </si>
  <si>
    <t>Doanh thu cung cấp DV - DT khác / cho thuê địa điểm</t>
  </si>
  <si>
    <t>505732_</t>
  </si>
  <si>
    <t>Doanh thu cung cấp DV - DT khác / trông giữ xe</t>
  </si>
  <si>
    <t>505740_</t>
  </si>
  <si>
    <t>Doanh thu cung cấp DV - DT khác / đào tạo</t>
  </si>
  <si>
    <t>505790_</t>
  </si>
  <si>
    <t>598102_</t>
  </si>
  <si>
    <t>TN tài chính / lãi cho vay</t>
  </si>
  <si>
    <t>515_</t>
  </si>
  <si>
    <t>598201_</t>
  </si>
  <si>
    <t>TN tài chính / cổ tức, lợi nhuận được chia</t>
  </si>
  <si>
    <t>598301_</t>
  </si>
  <si>
    <t>TN tài chính / lãi chênh lệch bán ngoại tệ</t>
  </si>
  <si>
    <t>598401_</t>
  </si>
  <si>
    <t>TN tài chính / chênh lệch tỷ giá</t>
  </si>
  <si>
    <t>598501_</t>
  </si>
  <si>
    <t>TN tài chính / lãi chuyển nhượng vốn</t>
  </si>
  <si>
    <t>598901_</t>
  </si>
  <si>
    <t>TN tài chính / khác</t>
  </si>
  <si>
    <t>599101_</t>
  </si>
  <si>
    <t>TN khác / bán thanh lý tài sản</t>
  </si>
  <si>
    <t>711_</t>
  </si>
  <si>
    <t>599201_</t>
  </si>
  <si>
    <t>TN khác / thu phạt hợp đồng</t>
  </si>
  <si>
    <t>599301_</t>
  </si>
  <si>
    <t>TN khác / đánh giá lại TS đi góp vốn, đầu tư</t>
  </si>
  <si>
    <t>599401_</t>
  </si>
  <si>
    <t>TN khác / thu nợ khó đòi đã xử lý</t>
  </si>
  <si>
    <t>599901_</t>
  </si>
  <si>
    <t>TN khác / nhận tài trợ</t>
  </si>
  <si>
    <t>605410_</t>
  </si>
  <si>
    <t>GV thuốc nội trú / thuốc</t>
  </si>
  <si>
    <t>605420_</t>
  </si>
  <si>
    <t>GV thuốc nội trú / hóa chất</t>
  </si>
  <si>
    <t>605430_</t>
  </si>
  <si>
    <t>GV thuốc nội trú / vật tư y tế</t>
  </si>
  <si>
    <t>605440_</t>
  </si>
  <si>
    <t>GV thuốc nội trú / máu và chế phẩm</t>
  </si>
  <si>
    <t>605610_</t>
  </si>
  <si>
    <t>GV nhà thuốc / thuốc</t>
  </si>
  <si>
    <t>605620_</t>
  </si>
  <si>
    <t>GV nhà thuốc / hóa chất</t>
  </si>
  <si>
    <t>605630_</t>
  </si>
  <si>
    <t>GV nhà thuốc / vật tư y tế</t>
  </si>
  <si>
    <t>605690_</t>
  </si>
  <si>
    <t>GV nhà thuốc / hàng khác</t>
  </si>
  <si>
    <t>605711_</t>
  </si>
  <si>
    <t>GV khác / ăn uống</t>
  </si>
  <si>
    <t>605712_</t>
  </si>
  <si>
    <t>GV khác/ thuê Tài sản</t>
  </si>
  <si>
    <t>605713_</t>
  </si>
  <si>
    <t>GV khác/thuê nhân sự</t>
  </si>
  <si>
    <t>701101_</t>
  </si>
  <si>
    <t>701102_</t>
  </si>
  <si>
    <t>701111_</t>
  </si>
  <si>
    <t>CP nhân viên / lương full-time / cơ bản</t>
  </si>
  <si>
    <t>701112_</t>
  </si>
  <si>
    <t>CP nhân viên / lương full-time / ngoài giờ</t>
  </si>
  <si>
    <t>701113_</t>
  </si>
  <si>
    <t>CP nhân viên / lương full-time / tháng 13</t>
  </si>
  <si>
    <t>701121_</t>
  </si>
  <si>
    <t>CP nhân viên / lương part-time</t>
  </si>
  <si>
    <t>701122_</t>
  </si>
  <si>
    <t>CP nhân viên / lương chuyên gia (trọn gói)</t>
  </si>
  <si>
    <t>701123_</t>
  </si>
  <si>
    <t>CP nhân viên / Dịch vụ trọn gói</t>
  </si>
  <si>
    <t>701211_</t>
  </si>
  <si>
    <t>CP nhân viên / phụ cấp / full-time / ăn ca</t>
  </si>
  <si>
    <t>701213_</t>
  </si>
  <si>
    <t>CP nhân viên / phụ cấp / full-time / covid</t>
  </si>
  <si>
    <t>701219_</t>
  </si>
  <si>
    <t>CP nhân viên / phụ cấp / full-time / khác</t>
  </si>
  <si>
    <t>701310_</t>
  </si>
  <si>
    <t>CP nhân viên / bhxh, yt, tn</t>
  </si>
  <si>
    <t>701320_</t>
  </si>
  <si>
    <t>CP nhân viên / công đoàn</t>
  </si>
  <si>
    <t>701401_</t>
  </si>
  <si>
    <t>CP nhân viên / phúc lợi / theo chính sách chung</t>
  </si>
  <si>
    <t>701404_</t>
  </si>
  <si>
    <t>CP nhân viên / phúc lợi / theo cơ chế riêng</t>
  </si>
  <si>
    <t>701501_</t>
  </si>
  <si>
    <t>CP nhân viên / khen thưởng</t>
  </si>
  <si>
    <t>701611_</t>
  </si>
  <si>
    <t>701612_</t>
  </si>
  <si>
    <t>701613_</t>
  </si>
  <si>
    <t>701614_</t>
  </si>
  <si>
    <t>CP đào tạo tinh hoa quy hoạch trọng điểm - PLS</t>
  </si>
  <si>
    <t>701621_</t>
  </si>
  <si>
    <t>701622_</t>
  </si>
  <si>
    <t>CP đào tạo chuẩn hóa năng lực - Dược sỹ</t>
  </si>
  <si>
    <t>701623_</t>
  </si>
  <si>
    <t>701624_</t>
  </si>
  <si>
    <t>CP đào tạo chuẩn hóa năng lực  - PLS</t>
  </si>
  <si>
    <t>701701_</t>
  </si>
  <si>
    <t>Chi phí khảo thí - Bác sỹ, CVYT</t>
  </si>
  <si>
    <t>701702_</t>
  </si>
  <si>
    <t>Chi phí khảo thí - Dược sỹ</t>
  </si>
  <si>
    <t>701703_</t>
  </si>
  <si>
    <t>701704_</t>
  </si>
  <si>
    <t>Chi phí khảo thí - PLS</t>
  </si>
  <si>
    <t>701711_</t>
  </si>
  <si>
    <t>701712_</t>
  </si>
  <si>
    <t>CP Đào tạo Hội nghị, hội thảo trong nước - Dược sỹ</t>
  </si>
  <si>
    <t>701713_</t>
  </si>
  <si>
    <t>701714_</t>
  </si>
  <si>
    <t>CP Đào tạo Hội nghị, hội thảo trong nước - PLS</t>
  </si>
  <si>
    <t>701721_</t>
  </si>
  <si>
    <t>701722_</t>
  </si>
  <si>
    <t>701723_</t>
  </si>
  <si>
    <t>701724_</t>
  </si>
  <si>
    <t>701731_</t>
  </si>
  <si>
    <t>CP xây dựng học liệu - Bác sỹ, CVYT</t>
  </si>
  <si>
    <t>701732_</t>
  </si>
  <si>
    <t>CP xây dựng học liệu - Dược sỹ</t>
  </si>
  <si>
    <t>701733_</t>
  </si>
  <si>
    <t>701734_</t>
  </si>
  <si>
    <t>CP xây dựng học liệu - PLS</t>
  </si>
  <si>
    <t>701741_</t>
  </si>
  <si>
    <t>CP đào tạo khác- Bác sỹ, CVYT</t>
  </si>
  <si>
    <t>701742_</t>
  </si>
  <si>
    <t>CP đào tạo khác- Dược sỹ</t>
  </si>
  <si>
    <t>701743_</t>
  </si>
  <si>
    <t>701744_</t>
  </si>
  <si>
    <t>CP đào tạo khác- PLS</t>
  </si>
  <si>
    <t>701745_</t>
  </si>
  <si>
    <t>701746_</t>
  </si>
  <si>
    <t>701903_</t>
  </si>
  <si>
    <t>CP vận hành/ Hỗ trợ nghỉ việc</t>
  </si>
  <si>
    <t>702110_</t>
  </si>
  <si>
    <t>CP vận hành / đi thuê / văn phòng kinh doanh</t>
  </si>
  <si>
    <t>702111_</t>
  </si>
  <si>
    <t>CP vận hành / đi thuê / kho Dược</t>
  </si>
  <si>
    <t>702120_</t>
  </si>
  <si>
    <t>CP vận hành / đi thuê / nhà ở công vụ</t>
  </si>
  <si>
    <t>702130_</t>
  </si>
  <si>
    <t>CP vận hành / đi thuê / thuê tài sản, thiết bị</t>
  </si>
  <si>
    <t>702210_</t>
  </si>
  <si>
    <t>CP vận hành / bảo vệ, pccc / dịch vụ</t>
  </si>
  <si>
    <t>702220_</t>
  </si>
  <si>
    <t>CP vận hành / bảo vệ, pccc / vật tư vật dụng</t>
  </si>
  <si>
    <t>702310_</t>
  </si>
  <si>
    <t>CP vận hành / dịch vụ vệ sinh hệ thống lớn</t>
  </si>
  <si>
    <t>702320_</t>
  </si>
  <si>
    <t>CP vận hành / dịch vụ vệ sinh thường xuyên</t>
  </si>
  <si>
    <t>702330_</t>
  </si>
  <si>
    <t>CP vận hành / vật tư vật dụng vệ sinh</t>
  </si>
  <si>
    <t>702340_</t>
  </si>
  <si>
    <t>CP vận hành / nhân công vệ sinh thuê ngoài</t>
  </si>
  <si>
    <t>702401_</t>
  </si>
  <si>
    <t>CP vận hành / điện nước / nước</t>
  </si>
  <si>
    <t>702402_</t>
  </si>
  <si>
    <t>CP vận hành / điện nước / điện</t>
  </si>
  <si>
    <t>702403_</t>
  </si>
  <si>
    <t>CP vận hành / điện nước / dầu diezel</t>
  </si>
  <si>
    <t>702404_</t>
  </si>
  <si>
    <t>CP vận hành / điện nước / gas</t>
  </si>
  <si>
    <t>702510_</t>
  </si>
  <si>
    <t>CP vận hành / bảo trì/ nhà cửa</t>
  </si>
  <si>
    <t>702511_</t>
  </si>
  <si>
    <t>702520_</t>
  </si>
  <si>
    <t>CP vận hành / bảo trì / thiết bị y tế</t>
  </si>
  <si>
    <t>702521_</t>
  </si>
  <si>
    <t>702530_</t>
  </si>
  <si>
    <t>CP vận hành / bảo trì / tb kỹ thuật</t>
  </si>
  <si>
    <t>702531_</t>
  </si>
  <si>
    <t>702540_</t>
  </si>
  <si>
    <t>CP vận hành / bảo trì / tb văn phòng</t>
  </si>
  <si>
    <t>702541_</t>
  </si>
  <si>
    <t>702550_</t>
  </si>
  <si>
    <t>CP vận hành / bảo trì / kỹ thuật (dịch vụ vận hành)</t>
  </si>
  <si>
    <t>702611_</t>
  </si>
  <si>
    <t>CP y tế trực tiếp / thuốc</t>
  </si>
  <si>
    <t>702612_</t>
  </si>
  <si>
    <t>CP y tế trực tiếp / hóa chất</t>
  </si>
  <si>
    <t>702613_</t>
  </si>
  <si>
    <t>CP y tế trực tiếp / vật tư tiêu hao</t>
  </si>
  <si>
    <t>702614_</t>
  </si>
  <si>
    <t>CP y tế trực tiếp / xét nghiệm thuê ngoài</t>
  </si>
  <si>
    <t>702615_</t>
  </si>
  <si>
    <t>CP y tế trực tiếp / đồ ăn cho khách hàng</t>
  </si>
  <si>
    <t>702616_</t>
  </si>
  <si>
    <t>CP y tế trực tiếp / vận chuyển bệnh nhân</t>
  </si>
  <si>
    <t>702617_</t>
  </si>
  <si>
    <t>CP y tế trực tiếp / DV mai táng thuê ngoài</t>
  </si>
  <si>
    <t>702621_</t>
  </si>
  <si>
    <t>CP vận hành / vtư cho khách / hàng amenities</t>
  </si>
  <si>
    <t>702622_</t>
  </si>
  <si>
    <t>CP vận hành / vtư cho khách / vật tư giặt là</t>
  </si>
  <si>
    <t>702623_</t>
  </si>
  <si>
    <t>CP vận hành / vtư cho khách / hàng đồ vải</t>
  </si>
  <si>
    <t>702631_</t>
  </si>
  <si>
    <t>CP vận hành / vtư cho khách / hàng in ấn khối ls</t>
  </si>
  <si>
    <t>702632_</t>
  </si>
  <si>
    <t>CP vận hành / vtư cho khách / hàng in ấn (CSKH)</t>
  </si>
  <si>
    <t>702633_</t>
  </si>
  <si>
    <t>CP vận hành / vtư cho khách / hàng in ấn khối pls</t>
  </si>
  <si>
    <t>702641_</t>
  </si>
  <si>
    <t>CP vận hành / vtư khác / khí y tế</t>
  </si>
  <si>
    <t>702711_</t>
  </si>
  <si>
    <t>CP vận hành / ccdc y tế / dụng cụ điều dưỡng</t>
  </si>
  <si>
    <t>702712_</t>
  </si>
  <si>
    <t>CP vận hành / ccdc y tế / dụng cụ tiệt khuẩn</t>
  </si>
  <si>
    <t>702713_</t>
  </si>
  <si>
    <t>CP vận hành / ccdc y tế / thiết bị y tế &lt;30t</t>
  </si>
  <si>
    <t>702721_</t>
  </si>
  <si>
    <t>CP vận hành / ccdc qltn / kỹ thuật</t>
  </si>
  <si>
    <t>702722_</t>
  </si>
  <si>
    <t>CP vận hành / ccdc qltn / nhà ăn</t>
  </si>
  <si>
    <t>702731_</t>
  </si>
  <si>
    <t>CP vận hành / ccdc qltn / tb văn phòng &lt;30t</t>
  </si>
  <si>
    <t>702732_</t>
  </si>
  <si>
    <t>CP vận hành / ccdc hc / hành chính khác</t>
  </si>
  <si>
    <t>702810_</t>
  </si>
  <si>
    <t>CP vận hành / cảnh quan / cây xanh</t>
  </si>
  <si>
    <t>702820_</t>
  </si>
  <si>
    <t>CP vận hành / cảnh quan / hoa, đồ trang trí</t>
  </si>
  <si>
    <t>703010_</t>
  </si>
  <si>
    <t>CP vận hành / cntt / vật tư IT, đ.thoại &lt;30t</t>
  </si>
  <si>
    <t>703020_</t>
  </si>
  <si>
    <t>CP vận hành / cntt / hạ tầng, server,…ngoài Tập đoàn</t>
  </si>
  <si>
    <t>703030_</t>
  </si>
  <si>
    <t>CP vận hành / cntt / bảo trì, mua license</t>
  </si>
  <si>
    <t>703040_</t>
  </si>
  <si>
    <t>CP vận hành / cntt / hạ tầng, server,…trong Tập đoàn</t>
  </si>
  <si>
    <t>703050_</t>
  </si>
  <si>
    <t>703060_</t>
  </si>
  <si>
    <t>703070_</t>
  </si>
  <si>
    <t>CP vận hành / cntt / nhân công thuê ngoài</t>
  </si>
  <si>
    <t>703220_</t>
  </si>
  <si>
    <t>CP vận hành / vận chuyển / thuê xe</t>
  </si>
  <si>
    <t>703230_</t>
  </si>
  <si>
    <t>CP vận hành / vận chuyển / cp vận hành xe</t>
  </si>
  <si>
    <t>703310_</t>
  </si>
  <si>
    <t>703311_</t>
  </si>
  <si>
    <t>703312_</t>
  </si>
  <si>
    <t>703320_</t>
  </si>
  <si>
    <t>706101_</t>
  </si>
  <si>
    <t>CP bán hàng / hoa hồng / cộng tác viên</t>
  </si>
  <si>
    <t>706201_</t>
  </si>
  <si>
    <t>706310_</t>
  </si>
  <si>
    <t>CP bán hàng / khuyến mại</t>
  </si>
  <si>
    <t>706401_</t>
  </si>
  <si>
    <t>CP bán hàng / xúc tiến thương mại (sales)</t>
  </si>
  <si>
    <t>706501_</t>
  </si>
  <si>
    <t>706601_</t>
  </si>
  <si>
    <t>706902_</t>
  </si>
  <si>
    <t>CP bán hàng / khác / điện thoại hotline</t>
  </si>
  <si>
    <t>706903_</t>
  </si>
  <si>
    <t>706904_</t>
  </si>
  <si>
    <t>706905_</t>
  </si>
  <si>
    <t>706906_</t>
  </si>
  <si>
    <t>706907_</t>
  </si>
  <si>
    <t>707103_</t>
  </si>
  <si>
    <t>707104_</t>
  </si>
  <si>
    <t>707105_</t>
  </si>
  <si>
    <t>707106_</t>
  </si>
  <si>
    <t>707302_</t>
  </si>
  <si>
    <t>CP marketing / mkt sự kiện</t>
  </si>
  <si>
    <t>707303_</t>
  </si>
  <si>
    <t>707304_</t>
  </si>
  <si>
    <t>707305_</t>
  </si>
  <si>
    <t>CP marketing / Phí quản lý VinID</t>
  </si>
  <si>
    <t>707306_</t>
  </si>
  <si>
    <t>707307_</t>
  </si>
  <si>
    <t>CP marketing / Chi phí tài trợ</t>
  </si>
  <si>
    <t>707402_</t>
  </si>
  <si>
    <t>707403_</t>
  </si>
  <si>
    <t>707404_</t>
  </si>
  <si>
    <t>707405_</t>
  </si>
  <si>
    <t>CP marketing / Chi phí công tác</t>
  </si>
  <si>
    <t>707490_</t>
  </si>
  <si>
    <t>CP marketing / Chi phí marketing khác</t>
  </si>
  <si>
    <t>708101_</t>
  </si>
  <si>
    <t>CP dv chuyên môn / kiểm toán</t>
  </si>
  <si>
    <t>708201_</t>
  </si>
  <si>
    <t>CP dv chuyên môn / tư vấn</t>
  </si>
  <si>
    <t>708202_</t>
  </si>
  <si>
    <t>CP dv chuyên môn / pháp lý</t>
  </si>
  <si>
    <t>708203_</t>
  </si>
  <si>
    <t>CP dv chuyên môn / chứng chỉ hành nghề</t>
  </si>
  <si>
    <t>708301_</t>
  </si>
  <si>
    <t>CP dv chuyên môn / kiểm định thiết bị kỹ thuật</t>
  </si>
  <si>
    <t>708302_</t>
  </si>
  <si>
    <t>CP dv chuyên môn / kiểm định khác</t>
  </si>
  <si>
    <t>708303_</t>
  </si>
  <si>
    <t>CP dv chuyên môn / kiểm định thiết bị y tế</t>
  </si>
  <si>
    <t>709101_</t>
  </si>
  <si>
    <t>CP chung / văn phòng / văn phòng phẩm</t>
  </si>
  <si>
    <t>709102_</t>
  </si>
  <si>
    <t>CP chung / văn phòng / nhu yếu phẩm</t>
  </si>
  <si>
    <t>709103_</t>
  </si>
  <si>
    <t>CP chung / văn phòng / sách, báo, tạp chí</t>
  </si>
  <si>
    <t>709104_</t>
  </si>
  <si>
    <t>CP chung / văn phòng / bưu phẩm, cpn</t>
  </si>
  <si>
    <t>709105_</t>
  </si>
  <si>
    <t>CP chung / văn phòng / dịch vụ văn phòng</t>
  </si>
  <si>
    <t>709119_</t>
  </si>
  <si>
    <t>Cp chung / văn phòng / hành chính khác</t>
  </si>
  <si>
    <t>709120_</t>
  </si>
  <si>
    <t>CP chung / văn phòng / mực máy in, photo</t>
  </si>
  <si>
    <t>709130_</t>
  </si>
  <si>
    <t>CP chung / văn phòng / đồng phục</t>
  </si>
  <si>
    <t>709190_</t>
  </si>
  <si>
    <t>CP chung / văn phòng / khác</t>
  </si>
  <si>
    <t>709201_</t>
  </si>
  <si>
    <t>CP chung / công tác / hành chính</t>
  </si>
  <si>
    <t>709301_</t>
  </si>
  <si>
    <t>CP chung / ngoại giao / hành chính</t>
  </si>
  <si>
    <t>709401_</t>
  </si>
  <si>
    <t>CP chung / tài trợ</t>
  </si>
  <si>
    <t>709501_</t>
  </si>
  <si>
    <t>CP chung / dịch vụ ngân hàng</t>
  </si>
  <si>
    <t>709601_</t>
  </si>
  <si>
    <t>CP chung / bảo hiểm / động sản</t>
  </si>
  <si>
    <t>709602_</t>
  </si>
  <si>
    <t>CP chung / bảo hiểm / bất động sản</t>
  </si>
  <si>
    <t>709603_</t>
  </si>
  <si>
    <t>CP chung / bảo hiểm / rủi ro kinh doanh, nghề nghiệp</t>
  </si>
  <si>
    <t>709701_</t>
  </si>
  <si>
    <t>CP chung / CP tuyển dụng</t>
  </si>
  <si>
    <t>720201_</t>
  </si>
  <si>
    <t>CP thuế / khác / thuế gtgt ko khấu trừ</t>
  </si>
  <si>
    <t>720901_</t>
  </si>
  <si>
    <t>CP thuế / thuế tính vào phí</t>
  </si>
  <si>
    <t>722110_</t>
  </si>
  <si>
    <t>CP khấu hao ts hữu hình / thiết bị y tế ≥30t</t>
  </si>
  <si>
    <t>722120_</t>
  </si>
  <si>
    <t>CP khấu hao ts hữu hình / thiết bị tòa nhà ≥30t</t>
  </si>
  <si>
    <t>722130_</t>
  </si>
  <si>
    <t>CP khấu hao ts hữu hình / thiết bị tin học ≥30t</t>
  </si>
  <si>
    <t>722140_</t>
  </si>
  <si>
    <t>CP khấu hao ts hữu hình / nhà cửa, vật kiến trúc</t>
  </si>
  <si>
    <t>722170_</t>
  </si>
  <si>
    <t>CP khấu hao ts hữu hình / phương tiện vận tải</t>
  </si>
  <si>
    <t>722180_</t>
  </si>
  <si>
    <t>CP khấu hao ts hữu hình / thiết bị VP ≥30t</t>
  </si>
  <si>
    <t>722190_</t>
  </si>
  <si>
    <t>CP khấu hao ts hữu hình / khác</t>
  </si>
  <si>
    <t>722201_</t>
  </si>
  <si>
    <t>CP khấu hao ts vô hình / phần mềm quản lý ≥30t</t>
  </si>
  <si>
    <t>722202_</t>
  </si>
  <si>
    <t>CP khấu hao ts vô hình / quyền sử dụng đất</t>
  </si>
  <si>
    <t>722203_</t>
  </si>
  <si>
    <t>CP khấu hao ts vô hình / bản quyền</t>
  </si>
  <si>
    <t>722204_</t>
  </si>
  <si>
    <t>CP khấu hao ts vô hình / nhãn hiệu</t>
  </si>
  <si>
    <t>722205_</t>
  </si>
  <si>
    <t>CP khấu hao ts vô hình / ứng dụng phát triển≥30t</t>
  </si>
  <si>
    <t>722311_</t>
  </si>
  <si>
    <t>CP phân bổ CCDC đầu tư / dụng cụ điều dưỡng</t>
  </si>
  <si>
    <t>722312_</t>
  </si>
  <si>
    <t>CP phân bổ CCDC đầu tư / dụng cụ tiệt khuẩn</t>
  </si>
  <si>
    <t>722313_</t>
  </si>
  <si>
    <t>CP phân bổ CCDC đầu tư / thiết bị y tế &lt;30t</t>
  </si>
  <si>
    <t>722321_</t>
  </si>
  <si>
    <t>CP phân bổ CCDC đầu tư / kỹ thuật</t>
  </si>
  <si>
    <t>722322_</t>
  </si>
  <si>
    <t>CP phân bổ CCDC đầu tư / nhà ăn</t>
  </si>
  <si>
    <t>722323_</t>
  </si>
  <si>
    <t>CP phân bổ CCDC đầu tư / vệ sinh</t>
  </si>
  <si>
    <t>722324_</t>
  </si>
  <si>
    <t>CP phân bổ CCDC đầu tư / hàng đồ vải</t>
  </si>
  <si>
    <t>722331_</t>
  </si>
  <si>
    <t>CP phân bổ CCDC đầu tư / tb văn phòng &lt;30t</t>
  </si>
  <si>
    <t>722332_</t>
  </si>
  <si>
    <t>CP phân bổ CCDC đầu tư / hành chính</t>
  </si>
  <si>
    <t>722341_</t>
  </si>
  <si>
    <t>CP phân bổ CCDC đầu tư / tin học</t>
  </si>
  <si>
    <t>722342_</t>
  </si>
  <si>
    <t>CP phân bổ CCDC đầu tư / bảo vệ, pccc</t>
  </si>
  <si>
    <t>723101_</t>
  </si>
  <si>
    <t>CP tài chính / lãi vay ngắn hạn</t>
  </si>
  <si>
    <t>723201_</t>
  </si>
  <si>
    <t>CP tài chính / lãi vay dài hạn</t>
  </si>
  <si>
    <t>723301_</t>
  </si>
  <si>
    <t>CP tài chính / lãi trái phiếu</t>
  </si>
  <si>
    <t>723401_</t>
  </si>
  <si>
    <t>CP tài chính / lỗ chênh lệch tỷ giá</t>
  </si>
  <si>
    <t>723601_</t>
  </si>
  <si>
    <t>CP tài chính / lỗ đầu tư vốn</t>
  </si>
  <si>
    <t>723701_</t>
  </si>
  <si>
    <t>CP tài chính / chiết khấu thanh toán</t>
  </si>
  <si>
    <t>724101_</t>
  </si>
  <si>
    <t>CP dự phòng / giảm giá htk</t>
  </si>
  <si>
    <t>724201_</t>
  </si>
  <si>
    <t>CP dự phòng / nợ khó đòi</t>
  </si>
  <si>
    <t>725902_</t>
  </si>
  <si>
    <t>CPHĐ khác / xử lý chênh lệch htk, công nợ</t>
  </si>
  <si>
    <t>Asset type</t>
  </si>
  <si>
    <t>TK NG</t>
  </si>
  <si>
    <t>Statistics</t>
  </si>
  <si>
    <t>Statistics name</t>
  </si>
  <si>
    <t>Unit</t>
  </si>
  <si>
    <t>905110_</t>
  </si>
  <si>
    <t>Số giường thiết kế</t>
  </si>
  <si>
    <t>905120_</t>
  </si>
  <si>
    <t>Số giường mở</t>
  </si>
  <si>
    <t>905130_</t>
  </si>
  <si>
    <t>SL đêm điều trị nội trú</t>
  </si>
  <si>
    <t>905410_</t>
  </si>
  <si>
    <t>SL khám ngoại trú</t>
  </si>
  <si>
    <t>905420_</t>
  </si>
  <si>
    <t>SL điều trị nội trú</t>
  </si>
  <si>
    <t>905430_</t>
  </si>
  <si>
    <t>SL khám SKTQ</t>
  </si>
  <si>
    <t>905522_</t>
  </si>
  <si>
    <t>SL phẫu thuật</t>
  </si>
  <si>
    <t>905623_</t>
  </si>
  <si>
    <t>SL CĐHA - CT</t>
  </si>
  <si>
    <t>905625_</t>
  </si>
  <si>
    <t>SL CĐHA - MRI</t>
  </si>
  <si>
    <t>905627_</t>
  </si>
  <si>
    <t>SL CĐHA - PET/CT</t>
  </si>
  <si>
    <t>905628_</t>
  </si>
  <si>
    <t>SL CĐHA - SPEC/CT</t>
  </si>
  <si>
    <t>910100_</t>
  </si>
  <si>
    <t>SL nhân sự BLĐ - fulltime</t>
  </si>
  <si>
    <t>910201_</t>
  </si>
  <si>
    <t>SL bác sỹ/CVYT - fulltime - Bậc 1</t>
  </si>
  <si>
    <t>910202_</t>
  </si>
  <si>
    <t>SL bác sỹ/CVYT - fulltime - Bậc 2</t>
  </si>
  <si>
    <t>910203_</t>
  </si>
  <si>
    <t>SL bác sỹ/CVYT - fulltime - Bậc 3</t>
  </si>
  <si>
    <t>910204_</t>
  </si>
  <si>
    <t>SL bác sỹ/CVYT - fulltime - Bậc 4</t>
  </si>
  <si>
    <t>910205_</t>
  </si>
  <si>
    <t>SL bác sỹ/CVYT - fulltime - Bậc 5</t>
  </si>
  <si>
    <t>910311_</t>
  </si>
  <si>
    <t>SL dược sỹ đại học - fulltime - Bậc 1</t>
  </si>
  <si>
    <t>910312_</t>
  </si>
  <si>
    <t>SL dược sỹ đại học - fulltime - Bậc 2</t>
  </si>
  <si>
    <t>910313_</t>
  </si>
  <si>
    <t>SL dược sỹ đại học - fulltime - Bậc 3</t>
  </si>
  <si>
    <t>910314_</t>
  </si>
  <si>
    <t>SL dược sỹ đại học - fulltime - Bậc 4</t>
  </si>
  <si>
    <t>910315_</t>
  </si>
  <si>
    <t>SL dược sỹ đại học - fulltime - Bậc 5</t>
  </si>
  <si>
    <t>910321_</t>
  </si>
  <si>
    <t>SL dược sỹ trung học - fulltime - Bậc 1</t>
  </si>
  <si>
    <t>910322_</t>
  </si>
  <si>
    <t>SL dược sỹ trung học - fulltime - Bậc 2</t>
  </si>
  <si>
    <t>910323_</t>
  </si>
  <si>
    <t>SL dược sỹ trung học - fulltime - Bậc 3</t>
  </si>
  <si>
    <t>910324_</t>
  </si>
  <si>
    <t>SL dược sỹ trung học - fulltime - Bậc 4</t>
  </si>
  <si>
    <t>910325_</t>
  </si>
  <si>
    <t>SL dược sỹ trung học - fulltime - Bậc 5</t>
  </si>
  <si>
    <t>910331_</t>
  </si>
  <si>
    <t>SL dược sỹ lâm sàng - fulltime - Bậc 1</t>
  </si>
  <si>
    <t>910332_</t>
  </si>
  <si>
    <t>SL dược sỹ lâm sàng - fulltime - Bậc 2</t>
  </si>
  <si>
    <t>910333_</t>
  </si>
  <si>
    <t>SL dược sỹ lâm sàng - fulltime - Bậc 3</t>
  </si>
  <si>
    <t>910334_</t>
  </si>
  <si>
    <t>SL dược sỹ lâm sàng - fulltime - Bậc 4</t>
  </si>
  <si>
    <t>910335_</t>
  </si>
  <si>
    <t>SL dược sỹ lâm sàng - fulltime - Bậc 5</t>
  </si>
  <si>
    <t>910411_</t>
  </si>
  <si>
    <t>SL điều dưỡng - fulltime - TGCS</t>
  </si>
  <si>
    <t>910412_</t>
  </si>
  <si>
    <t>SL điều dưỡng - fulltime - Bậc 1</t>
  </si>
  <si>
    <t>910413_</t>
  </si>
  <si>
    <t>SL điều dưỡng - fulltime - Bậc 2</t>
  </si>
  <si>
    <t>910414_</t>
  </si>
  <si>
    <t>SL điều dưỡng - fulltime - Bậc 3</t>
  </si>
  <si>
    <t>910415_</t>
  </si>
  <si>
    <t>SL điều dưỡng - fulltime - Bậc 4</t>
  </si>
  <si>
    <t>910416_</t>
  </si>
  <si>
    <t>SL điều dưỡng - fulltime - Bậc 5</t>
  </si>
  <si>
    <t>910417_</t>
  </si>
  <si>
    <t>SL điều dưỡng - fulltime - Bậc 6</t>
  </si>
  <si>
    <t>910500_</t>
  </si>
  <si>
    <t>SL PLS - fulltime</t>
  </si>
  <si>
    <t>910801_</t>
  </si>
  <si>
    <t>SL nhân sự BLĐ - parttime</t>
  </si>
  <si>
    <t>910802_</t>
  </si>
  <si>
    <t>SL bác sỹ/CVYT - parttime</t>
  </si>
  <si>
    <t>910803_</t>
  </si>
  <si>
    <t>SL dược sỹ - parttime</t>
  </si>
  <si>
    <t>910804_</t>
  </si>
  <si>
    <t>SL điều dưỡng - parttime</t>
  </si>
  <si>
    <t>910805_</t>
  </si>
  <si>
    <t>SL PLS - parttime</t>
  </si>
  <si>
    <t>910901_</t>
  </si>
  <si>
    <t>SL nhân sự tuyển mới</t>
  </si>
  <si>
    <t>CASH FLOW</t>
  </si>
  <si>
    <t>BS code</t>
  </si>
  <si>
    <t>No</t>
  </si>
  <si>
    <t>FS CODE</t>
  </si>
  <si>
    <t>BS CODE</t>
  </si>
  <si>
    <t>PL CODE</t>
  </si>
  <si>
    <t>CF code</t>
  </si>
  <si>
    <t>CF name</t>
  </si>
  <si>
    <t>Tiền và các khoản tương đương tiền</t>
  </si>
  <si>
    <t>01_</t>
  </si>
  <si>
    <t xml:space="preserve">Tiền thu từ bán hàng và cung cấp dịch vụ và doanh </t>
  </si>
  <si>
    <t>Các khoản đầu tư tài chính ngắn hạn</t>
  </si>
  <si>
    <t>02_</t>
  </si>
  <si>
    <t>Tiền chi trả cho người cung cấp hàng hóa, dịch vụ</t>
  </si>
  <si>
    <t>Các khoản phải thu ngắn hạn</t>
  </si>
  <si>
    <t>03_</t>
  </si>
  <si>
    <t>Tiền chi trả người lao động</t>
  </si>
  <si>
    <t>Hàng tồn kho</t>
  </si>
  <si>
    <t>04_</t>
  </si>
  <si>
    <t>Tiền lãi vay đã trả</t>
  </si>
  <si>
    <t>Chi phí trả trước ngắn hạn</t>
  </si>
  <si>
    <t>05_</t>
  </si>
  <si>
    <t>Thuế thu nhập doanh nghiệp đã nộp</t>
  </si>
  <si>
    <t>152_</t>
  </si>
  <si>
    <t>Thuế GTGT được khấu trừ HĐKD</t>
  </si>
  <si>
    <t>06_</t>
  </si>
  <si>
    <t>Tiền thu khác từ các hoạt động kinh doanh</t>
  </si>
  <si>
    <t>153_</t>
  </si>
  <si>
    <t>Thuế GTGT được khấu trừ HĐĐT</t>
  </si>
  <si>
    <t>07_</t>
  </si>
  <si>
    <t>Tiền chi khác cho các hoạt động kinh doanh</t>
  </si>
  <si>
    <t>158_</t>
  </si>
  <si>
    <t>Tài sản ngắn hạn khác</t>
  </si>
  <si>
    <t>21_</t>
  </si>
  <si>
    <t>Tiền chi để mua sắm và xây dựng TSCĐ các tài sản dài hạn</t>
  </si>
  <si>
    <t>Các khoản phải thu dài hạn</t>
  </si>
  <si>
    <t>22_</t>
  </si>
  <si>
    <t>Tiền thu từ thanh lý, nhượng bán TSCĐ tài sản dài hạn</t>
  </si>
  <si>
    <t>Tài sản cố định</t>
  </si>
  <si>
    <t>23_</t>
  </si>
  <si>
    <t>Tiền chi cho vay, mua công cụ nợ của đơn vị khác</t>
  </si>
  <si>
    <t>223_</t>
  </si>
  <si>
    <t>Hao mòn TSCĐ</t>
  </si>
  <si>
    <t>24_</t>
  </si>
  <si>
    <t>Tiền thu hồi cho vay, bán lại công cụ nợ</t>
  </si>
  <si>
    <t>231_</t>
  </si>
  <si>
    <t>Bất động sản đầu tư</t>
  </si>
  <si>
    <t>25_</t>
  </si>
  <si>
    <t>Tiền chi đầu tư góp vốn vào các đơn vị khác</t>
  </si>
  <si>
    <t>232_</t>
  </si>
  <si>
    <t>Hao mòn BĐS đầu tư</t>
  </si>
  <si>
    <t>26_</t>
  </si>
  <si>
    <t>Tiền thu hồi đầu tư góp vốn vào các đơn vị khác</t>
  </si>
  <si>
    <t>Tài sản dở dang dài hạn</t>
  </si>
  <si>
    <t>27_</t>
  </si>
  <si>
    <t>Tiền thu lãi cho vay, cổ tức, lợi nhuận được chia</t>
  </si>
  <si>
    <t>Các khoản đầu tư tài chính dài hạn</t>
  </si>
  <si>
    <t>31_</t>
  </si>
  <si>
    <t>Tiền thu từ phát hành cổ phiếu, nhận vốn góp của CSH</t>
  </si>
  <si>
    <t>Tổng tài sản dài hạn khác</t>
  </si>
  <si>
    <t>32_</t>
  </si>
  <si>
    <t>Tiền trả lại vốn góp cho các chủ sở hữu</t>
  </si>
  <si>
    <t>269_</t>
  </si>
  <si>
    <t>Lợi thế thương mại</t>
  </si>
  <si>
    <t>33_</t>
  </si>
  <si>
    <t>Tiền thu từ đi vay</t>
  </si>
  <si>
    <t>311_</t>
  </si>
  <si>
    <t>Phải trả người bán ngắn hạn</t>
  </si>
  <si>
    <t>34_</t>
  </si>
  <si>
    <t>Tiền trả nợ gốc vay</t>
  </si>
  <si>
    <t>312_</t>
  </si>
  <si>
    <t>Người mua trả tiền trước</t>
  </si>
  <si>
    <t>36_</t>
  </si>
  <si>
    <t>Cổ tức và lợi nhuận đã trả cho CSH</t>
  </si>
  <si>
    <t>313_</t>
  </si>
  <si>
    <t>Thuế và các khoản phải nộp NN</t>
  </si>
  <si>
    <t>314_</t>
  </si>
  <si>
    <t>Phải trả nhân viên</t>
  </si>
  <si>
    <t>315_</t>
  </si>
  <si>
    <t>Chi phí phải trả ngắn hạn</t>
  </si>
  <si>
    <t>318_</t>
  </si>
  <si>
    <t>Doanh thu chưa thực hiện ngắn hạn</t>
  </si>
  <si>
    <t>319_</t>
  </si>
  <si>
    <t>Các khoản phải trả ngắn hạn khác</t>
  </si>
  <si>
    <t>Vay và nợ thuê tài chính ngắn hạn</t>
  </si>
  <si>
    <t>321_</t>
  </si>
  <si>
    <t>Vay và nợ dài hạn đến hạn trả</t>
  </si>
  <si>
    <t>331_</t>
  </si>
  <si>
    <t>Phải trả người bán dài hạn</t>
  </si>
  <si>
    <t>336_</t>
  </si>
  <si>
    <t>Doanh thu chưa thực hiện dài hạn</t>
  </si>
  <si>
    <t>338_</t>
  </si>
  <si>
    <t>Vay và nợ thuê tài chính dài hạn</t>
  </si>
  <si>
    <t>342_</t>
  </si>
  <si>
    <t>Dự phòng phải trả dài hạn</t>
  </si>
  <si>
    <t>Nợ dài hạn khác</t>
  </si>
  <si>
    <t>411_</t>
  </si>
  <si>
    <t>Vốn đầu tư của chủ sở hữu</t>
  </si>
  <si>
    <t>412_</t>
  </si>
  <si>
    <t>Thặng dư vốn cổ phần</t>
  </si>
  <si>
    <t>416_</t>
  </si>
  <si>
    <t>Chênh lệch đánh giá lại tài sản</t>
  </si>
  <si>
    <t>421_</t>
  </si>
  <si>
    <t>Lợi nhuận sau thuế chưa phân phối</t>
  </si>
  <si>
    <t>Nguồn vốn khác</t>
  </si>
  <si>
    <t>Doanh thu bán hàng</t>
  </si>
  <si>
    <t>521_</t>
  </si>
  <si>
    <t>Chiết khấu, giảm giá</t>
  </si>
  <si>
    <t>Doanh thu tài chính</t>
  </si>
  <si>
    <t>621_</t>
  </si>
  <si>
    <t>Chi phí NPL trực tiếp</t>
  </si>
  <si>
    <t>622_</t>
  </si>
  <si>
    <t>Chi phí NC trực tiếp</t>
  </si>
  <si>
    <t>627_</t>
  </si>
  <si>
    <t>Chi phí sản xuất chung</t>
  </si>
  <si>
    <t>Giá vốn hàng bán</t>
  </si>
  <si>
    <t>635_</t>
  </si>
  <si>
    <t>Chi phí tài chính</t>
  </si>
  <si>
    <t>Chi phí quản lý</t>
  </si>
  <si>
    <t>Thu thập khác</t>
  </si>
  <si>
    <t>811_</t>
  </si>
  <si>
    <t>Chi phí khác</t>
  </si>
  <si>
    <t>SỐ THÁNG PHÂN BỔ</t>
  </si>
  <si>
    <t>COLOR CODE</t>
  </si>
  <si>
    <t>SUB CODE</t>
  </si>
  <si>
    <t>Cost center count</t>
  </si>
  <si>
    <t>KỲ PB</t>
  </si>
  <si>
    <t>Color</t>
  </si>
  <si>
    <t>Color note</t>
  </si>
  <si>
    <t>Sub code</t>
  </si>
  <si>
    <t>Xanh</t>
  </si>
  <si>
    <t>Các khoản chi thường xuyên, có cơ sở lập</t>
  </si>
  <si>
    <t>*</t>
  </si>
  <si>
    <t>Vàng</t>
  </si>
  <si>
    <t>Các khoản chi thay đổi theo các kế hoạch nhưng không có công thức tính, cần có CBLĐ cấp cao hơn phê duyệt</t>
  </si>
  <si>
    <t>Đỏ</t>
  </si>
  <si>
    <t>Các khoản chi thay đổi tương ứng theo các kế hoạch (kiểm soát thông qua bộ ĐMHM) nhưng khi thay đổi kế hoạch thì Ngân sách chi phí không được cập nhật tương ứng</t>
  </si>
  <si>
    <t>Tím</t>
  </si>
  <si>
    <t>Y học thể thao</t>
  </si>
  <si>
    <t>Y học tái tạo</t>
  </si>
  <si>
    <t>Fund center</t>
  </si>
  <si>
    <t>FC name</t>
  </si>
  <si>
    <t>DT thuốc / hàng khác</t>
  </si>
  <si>
    <t>DT thuốc / phụ thu thuốc</t>
  </si>
  <si>
    <t>DT thuốc / phụ thu vtth</t>
  </si>
  <si>
    <t>DT thuốc / thuốc</t>
  </si>
  <si>
    <t>DT thuốc / hóa chất</t>
  </si>
  <si>
    <t>DT thuốc / vật tư y tế</t>
  </si>
  <si>
    <t>DT thuốc / máu và chế phẩm</t>
  </si>
  <si>
    <t>DT khác / ăn uống</t>
  </si>
  <si>
    <t>DT khám, điều trị / dịch vụ gói</t>
  </si>
  <si>
    <t>DT khám, điều trị / khám bệnh</t>
  </si>
  <si>
    <t>DT khám, điều trị / thủ thuật</t>
  </si>
  <si>
    <t>DT khám, điều trị / phẫu thuật</t>
  </si>
  <si>
    <t>DT khám, điều trị / xạ trị</t>
  </si>
  <si>
    <t>DT khám, điều trị / điều trị khác</t>
  </si>
  <si>
    <t>DT khám, điều trị / lưu viện</t>
  </si>
  <si>
    <t>DT khám, điều trị / phụ thu giường</t>
  </si>
  <si>
    <t>DT khám, điều trị / dịch vụ lẻ</t>
  </si>
  <si>
    <t>DT khám, điều trị / vận chuyển bn</t>
  </si>
  <si>
    <t>DT cận lâm sàng / xét nghiệm</t>
  </si>
  <si>
    <t>DT cận lâm sàng / xn / giải phẫu bệnh</t>
  </si>
  <si>
    <t>DT cận lâm sàng / xn / hóa sinh</t>
  </si>
  <si>
    <t>DT cận lâm sàng / xn / huyết học</t>
  </si>
  <si>
    <t>DT cận lâm sàng / xn / miễn dịch</t>
  </si>
  <si>
    <t>DT cận lâm sàng / xn / vi sinh</t>
  </si>
  <si>
    <t>DT cận lâm sàng / chẩn đoán hình ảnh</t>
  </si>
  <si>
    <t>DT cận lâm sàng / cđha / siêu âm</t>
  </si>
  <si>
    <t>DT cận lâm sàng / cđha / x-quang</t>
  </si>
  <si>
    <t>DT cận lâm sàng / cđha / ct-scanner</t>
  </si>
  <si>
    <t>DT cận lâm sàng / cđha / cộng hưởng từ</t>
  </si>
  <si>
    <t>DT cận lâm sàng / cđha / Điện quang can thiệp</t>
  </si>
  <si>
    <t>DT cận lâm sàng / cđha / PET/ Spect</t>
  </si>
  <si>
    <t>DT cận lâm sàng / Dịch vụ TTCN cao / tế bào gốc</t>
  </si>
  <si>
    <t>DT cận lâm sàng / Dịch vụ TTCN cao / thu thập xử lý MCR</t>
  </si>
  <si>
    <t>DT cận lâm sàng / Dịch vụ TTCN cao / lưu trữ máu cuống rốn</t>
  </si>
  <si>
    <t>DT cận lâm sàng / Dịch vụ TTCN cao / gene</t>
  </si>
  <si>
    <t>505341_</t>
  </si>
  <si>
    <t>DT cận lâm sàng / Dịch vụ TTCN cao / Xử lý và lưu trữ mảnh xương sọ</t>
  </si>
  <si>
    <t/>
  </si>
  <si>
    <t>DT cận lâm sàng / Dịch vụ TTCN cao / QC</t>
  </si>
  <si>
    <t>DT khám sktq</t>
  </si>
  <si>
    <t>DT thẻ hội viên</t>
  </si>
  <si>
    <t>505640_</t>
  </si>
  <si>
    <t>DT Ozone/ dịch vụ lẻ</t>
  </si>
  <si>
    <t>505641_</t>
  </si>
  <si>
    <t>DT Ozone/ dịch vụ gói</t>
  </si>
  <si>
    <t>505642_</t>
  </si>
  <si>
    <t>DT Ozone/ thủ thuật</t>
  </si>
  <si>
    <t>DT khác / dv y tế tại chỗ</t>
  </si>
  <si>
    <t>DT khác / phí lấy mẫu</t>
  </si>
  <si>
    <t>DT khác / giặt là</t>
  </si>
  <si>
    <t>DT khác / cho thuê thiết bị</t>
  </si>
  <si>
    <t>DT khác / khác</t>
  </si>
  <si>
    <t>DT dịch vụ nội bộ</t>
  </si>
  <si>
    <t>Chi phí;Model HR</t>
  </si>
  <si>
    <t>CP nhân viên / lương doanh thu / khối phi ls (các khoản theo DT/LN)</t>
  </si>
  <si>
    <t>Chi phí;C1_model;C.Trang</t>
  </si>
  <si>
    <t>CP nhân viên / lương doanh thu / khối lâm sàng (các khoản theo DT/LN)</t>
  </si>
  <si>
    <t>701103_</t>
  </si>
  <si>
    <t>CP nhân viên / lương doanh thu / khối phi ls (các khoản theo KPI)</t>
  </si>
  <si>
    <t>701104_</t>
  </si>
  <si>
    <t>CP nhân viên / lương doanh thu / khối lâm sàng (các khoản theo KPI)</t>
  </si>
  <si>
    <t>701114_</t>
  </si>
  <si>
    <t>CP nhân viên / lương full-time / trực đêm, oncall</t>
  </si>
  <si>
    <t>701212_</t>
  </si>
  <si>
    <t>CP nhân viên / phụ cấp / full-time / các loại</t>
  </si>
  <si>
    <t>701221_</t>
  </si>
  <si>
    <t>CP nhân viên / phụ cấp / part-time</t>
  </si>
  <si>
    <t>Chi phí;C2_other;C.Trang</t>
  </si>
  <si>
    <t>CP vận hành / hợp tác kinh doanh (lương cố định - nhân sự đối tác)</t>
  </si>
  <si>
    <t>CP vận hành / hợp tác kinh doanh (phí chia sẻ)</t>
  </si>
  <si>
    <t>605718_</t>
  </si>
  <si>
    <t>GV khác / khác</t>
  </si>
  <si>
    <t>CP VH / sửa chữa / thiết bị y tế</t>
  </si>
  <si>
    <t>CP VH / sửa chữa/ nhà cửa</t>
  </si>
  <si>
    <t>CP VH / sửa chữa / tb kỹ thuật</t>
  </si>
  <si>
    <t>CP VH / sửa chữa / tb văn phòng</t>
  </si>
  <si>
    <t>CP vận hành / cntt / đt cố định &amp; internet</t>
  </si>
  <si>
    <t>CP vận hành / cntt / truyền hình cáp</t>
  </si>
  <si>
    <t>703210_</t>
  </si>
  <si>
    <t>CP vận hành / vận chuyển / taxi</t>
  </si>
  <si>
    <t>708304_</t>
  </si>
  <si>
    <t>CP dv chuyên môn / phát triển sản phẩm mới</t>
  </si>
  <si>
    <t>CP vận hành / hợp tác thương hiệu (phí chia sẻ)</t>
  </si>
  <si>
    <t>703314_</t>
  </si>
  <si>
    <t>CP vận hành / hợp tác thương hiệu (lương cố định - nhân sự đối tác)</t>
  </si>
  <si>
    <t>701901_</t>
  </si>
  <si>
    <t>CP nhân viên / đồng phục</t>
  </si>
  <si>
    <t>709990_</t>
  </si>
  <si>
    <t>CP chung / khác</t>
  </si>
  <si>
    <t>709202_</t>
  </si>
  <si>
    <t>CP chung / công tác / hành chính / tập đoàn</t>
  </si>
  <si>
    <t>Chi phí;OPEX;C.Trang</t>
  </si>
  <si>
    <t>CP NV /PL / theo cơ chế riêng</t>
  </si>
  <si>
    <t>CP BH / CP tiếp thị kỹ thuật số</t>
  </si>
  <si>
    <t>CP BH / CP thuê đối tác BH</t>
  </si>
  <si>
    <t>706901_</t>
  </si>
  <si>
    <t>CP bán hàng / khác / biểu diễn nghệ thuật</t>
  </si>
  <si>
    <t>CP BH / khác / CP sms đặt hẹn</t>
  </si>
  <si>
    <t>CP BH / khác / CP VPP, in ấn tư liệu</t>
  </si>
  <si>
    <t>CP BH / khác / CP công cụ dụng cụ</t>
  </si>
  <si>
    <t>CP BH / khác / CP chi phí công tác</t>
  </si>
  <si>
    <t>CP BH / khác / CP BH khác</t>
  </si>
  <si>
    <t>707101_</t>
  </si>
  <si>
    <t>CP marketing / mkt quảng cáo</t>
  </si>
  <si>
    <t>707102_</t>
  </si>
  <si>
    <t>CP marketing / mkt giới thiệu sản phẩm</t>
  </si>
  <si>
    <t>CP marketing / MKT QC online</t>
  </si>
  <si>
    <t>CP marketing / MKT QC offline</t>
  </si>
  <si>
    <t>CP marketing/ thưởng cho NV PTTH</t>
  </si>
  <si>
    <t>CP marketing/ hoa hồng truyền thông</t>
  </si>
  <si>
    <t>707201_</t>
  </si>
  <si>
    <t>CP marketing / chăm sóc khách hàng</t>
  </si>
  <si>
    <t>707301_</t>
  </si>
  <si>
    <t>CP marketing / mkt truyền thông</t>
  </si>
  <si>
    <t>CP marketing / CP SX nội dung web, apps</t>
  </si>
  <si>
    <t>CP marketing / CP SX nội dung PR thương hiệu</t>
  </si>
  <si>
    <t xml:space="preserve">CP marketing / CP Hợp tác truyền thông </t>
  </si>
  <si>
    <t>CP marketing / CP sản xuất tư liệu</t>
  </si>
  <si>
    <t>CP marketing / CP VPP, in ấn tư liệu</t>
  </si>
  <si>
    <t>CP marketing / CP CCDC</t>
  </si>
  <si>
    <t>701610_</t>
  </si>
  <si>
    <t>CP nhân viên / tuyển dụng</t>
  </si>
  <si>
    <t>CP ĐT/TH QH trọng điểm-Bác sỹ, CVYT</t>
  </si>
  <si>
    <t>CP đào tạo tinh hoa trọng điểm -  Dược sỹ</t>
  </si>
  <si>
    <t>CP đào tạo tinh hoa trọng điểm - Điều dưỡng, KTV…</t>
  </si>
  <si>
    <t>CP ĐT/ CHNL - Bác sỹ, CVYT</t>
  </si>
  <si>
    <t>CP đào tạo chuẩn hóa năng lực - Điều dưỡng, KTV…</t>
  </si>
  <si>
    <t>701651_</t>
  </si>
  <si>
    <t>CP dự án 50/ CP đào tạo/ Đào tạo ngắn hạn (=&lt; 6 tháng)</t>
  </si>
  <si>
    <t>701652_</t>
  </si>
  <si>
    <t>CP dự án 50/ CP đào tạo/ Đào tạo dài hạn (&gt; 6 tháng)</t>
  </si>
  <si>
    <t>701654_</t>
  </si>
  <si>
    <t>CP dự án 50/ CP đào tạo/ CP đào tạo nguồn</t>
  </si>
  <si>
    <t>701659_</t>
  </si>
  <si>
    <t>CP dự án 50/ CP đào tạo/ Khác</t>
  </si>
  <si>
    <t>Chi phí khảo thí - Điều dưỡng, KTV…</t>
  </si>
  <si>
    <t>CP Hội nghị/hội thảo - Bác sỹ, CVYT</t>
  </si>
  <si>
    <t>CP Đào tạo Hội nghị, HT trong nước - ĐD, KTV…</t>
  </si>
  <si>
    <t>CP Đào tạo Hội nghị, hội thảo - Bác sỹ, CVYT</t>
  </si>
  <si>
    <t>CP Đào tạo Hội nghị, hội thảo - Dược sỹ</t>
  </si>
  <si>
    <t>CP Đào tạo Hội nghị, hội thảo - ĐD, KTV…</t>
  </si>
  <si>
    <t>CP xây dựng học liệu - Điều dưỡng, KTV…</t>
  </si>
  <si>
    <t>CP đào tạo khác- Điều dưỡng, KTV…</t>
  </si>
  <si>
    <t>CP đào tạo/HT với cá nhân</t>
  </si>
  <si>
    <t>CP đào tạo/HT tổ chức</t>
  </si>
  <si>
    <t>CP Đào tạo Hội nghị, hội thảo - PLS</t>
  </si>
  <si>
    <t>CP dv chuyên môn / nghiên cứu theo đề tài</t>
  </si>
  <si>
    <t>Chi phí;Capex;Minh</t>
  </si>
  <si>
    <t>598101_</t>
  </si>
  <si>
    <t>TN tài chính / lãi tiền gửi</t>
  </si>
  <si>
    <t>TN tai chinh</t>
  </si>
  <si>
    <t>TN khac</t>
  </si>
  <si>
    <t>CAPEX cải tạo tòa nhà</t>
  </si>
  <si>
    <t>CAPEX hành chính</t>
  </si>
  <si>
    <t>Chi phí;OPEX;E.Chi</t>
  </si>
  <si>
    <t>Chi phí;C2_other;E.Chi</t>
  </si>
  <si>
    <t>Budget controlling item</t>
  </si>
  <si>
    <t>Fund center (BP lập NS)</t>
  </si>
  <si>
    <t>MIS code (mã quản trị)</t>
  </si>
  <si>
    <t>PC center</t>
  </si>
  <si>
    <t>Vinmec Holding</t>
  </si>
  <si>
    <t>HHL</t>
  </si>
  <si>
    <t>Vinmec Hạ Long</t>
  </si>
  <si>
    <t>HHP</t>
  </si>
  <si>
    <t>Vinmec Hải Phòng</t>
  </si>
  <si>
    <t>TT Công nghệ cao</t>
  </si>
  <si>
    <t>HCT</t>
  </si>
  <si>
    <t>Vinmec Cần Thơ</t>
  </si>
  <si>
    <t>Cấn trừ Giao dịch nội bộ</t>
  </si>
  <si>
    <t>1000130000_</t>
  </si>
  <si>
    <t>HO/Ban giám đốc</t>
  </si>
  <si>
    <t>1000140000_</t>
  </si>
  <si>
    <t>HO/Khối hỗ trợ</t>
  </si>
  <si>
    <t>1000150000_</t>
  </si>
  <si>
    <t>HO/Khối Nhân sự</t>
  </si>
  <si>
    <t>1000151000_</t>
  </si>
  <si>
    <t>HO/HO/Khối Đào tạo PLS</t>
  </si>
  <si>
    <t>1000152000_</t>
  </si>
  <si>
    <t>HO/Khối Đào tạo LS</t>
  </si>
  <si>
    <t>1000160000_</t>
  </si>
  <si>
    <t>HO/Khối CNTT</t>
  </si>
  <si>
    <t>1000170000_</t>
  </si>
  <si>
    <t>HO/TCKT</t>
  </si>
  <si>
    <t>1000180000_</t>
  </si>
  <si>
    <t>1000181000_</t>
  </si>
  <si>
    <t>HO/ Khối quản lý NCKH</t>
  </si>
  <si>
    <t>1000190000_</t>
  </si>
  <si>
    <t>HO/Khối Kinh doanh</t>
  </si>
  <si>
    <t>1000200000_</t>
  </si>
  <si>
    <t>HO/Khối VH</t>
  </si>
  <si>
    <t>1000306000_</t>
  </si>
  <si>
    <t>HO/ Lab chống độc</t>
  </si>
  <si>
    <t>1100120000_</t>
  </si>
  <si>
    <t>HTC/BP chung</t>
  </si>
  <si>
    <t>1200120000_</t>
  </si>
  <si>
    <t>HPQ/BP chung</t>
  </si>
  <si>
    <t>1300120000_</t>
  </si>
  <si>
    <t>HCP/BP chung</t>
  </si>
  <si>
    <t>1400120000_</t>
  </si>
  <si>
    <t>HNT/BP chung</t>
  </si>
  <si>
    <t>1500120000_</t>
  </si>
  <si>
    <t>HHL/BP chung</t>
  </si>
  <si>
    <t>1600120000_</t>
  </si>
  <si>
    <t>HDN/BP chung</t>
  </si>
  <si>
    <t>1700120000_</t>
  </si>
  <si>
    <t>HHP/BP chung</t>
  </si>
  <si>
    <t>1800120000_</t>
  </si>
  <si>
    <t>CNC/BP chung</t>
  </si>
  <si>
    <t>1900120000_</t>
  </si>
  <si>
    <t>HSC/BP chung</t>
  </si>
  <si>
    <t>2100120000_</t>
  </si>
  <si>
    <t>HCT/BP chung</t>
  </si>
  <si>
    <t>8800000000_</t>
  </si>
  <si>
    <t>HO/ GDNB</t>
  </si>
  <si>
    <t>9000110000_</t>
  </si>
  <si>
    <t>9300110000_</t>
  </si>
  <si>
    <t>VNCMD/Khối VH</t>
  </si>
  <si>
    <t>✓ Faculty</t>
  </si>
  <si>
    <t>Faculty (khoa chuyên môn)</t>
  </si>
  <si>
    <t>PK Royal</t>
  </si>
  <si>
    <t>PK Ocean Park</t>
  </si>
  <si>
    <t>PK Sài Gòn</t>
  </si>
  <si>
    <t>PK Dương Đông</t>
  </si>
  <si>
    <t>QC</t>
  </si>
  <si>
    <t>Biobank</t>
  </si>
  <si>
    <t>Di truyền y học</t>
  </si>
  <si>
    <t>Liệu pháp tế bào</t>
  </si>
  <si>
    <t>PHCN</t>
  </si>
  <si>
    <t>Mảng tự chủ (KKD)</t>
  </si>
  <si>
    <t>CK khác</t>
  </si>
  <si>
    <t>HO/ Khối HC/ Ban Giám đốc</t>
  </si>
  <si>
    <t>HO/ Khối HC/ Nhân sự</t>
  </si>
  <si>
    <t>HO/ Khối HC/ Đào tạo PLS</t>
  </si>
  <si>
    <t>HO/ Khối HC/ Đào tạo LS</t>
  </si>
  <si>
    <t>HO/ Khối HC/ CNTT</t>
  </si>
  <si>
    <t>HO/ Khối HC/ TC - KT</t>
  </si>
  <si>
    <t>HO/ Khối HC/ Quản lý NCKH</t>
  </si>
  <si>
    <t>HO/ Khối HC/ Kinh doanh</t>
  </si>
  <si>
    <t>HO/ Khối HC/ Kinh doanh (nhóm dự án)</t>
  </si>
  <si>
    <t>HO/ Khối HC/ Kinh doanh (3S)</t>
  </si>
  <si>
    <t>HO/ Khối HC/ Marketing</t>
  </si>
  <si>
    <t>HO/ Khối HC/ Cung ứng</t>
  </si>
  <si>
    <t>HO/ Khối HC/ HC - Pháp chế</t>
  </si>
  <si>
    <t>HO/ Khối HC/ Bảo vệ</t>
  </si>
  <si>
    <t>HO/ Khối HC/ Thanh tra</t>
  </si>
  <si>
    <t>HO/ Khối HC/ KSCL</t>
  </si>
  <si>
    <t>HO/ Khối HC/ HĐ chuyên môn</t>
  </si>
  <si>
    <t>HO/ Khối HC/ Vận hành</t>
  </si>
  <si>
    <t>HO/ Khối HC/ Phòng kế hoạch</t>
  </si>
  <si>
    <t>HO/ Khối HTLS/ Quản lý DD</t>
  </si>
  <si>
    <t>1000104100_</t>
  </si>
  <si>
    <t>HO/ Khối HC/ Cải thiện vận hành CM</t>
  </si>
  <si>
    <t>HO/ Khối CLS/ CNG/Dự án Big Data</t>
  </si>
  <si>
    <t>HO/ Khối Dược/ Quản lý Dược</t>
  </si>
  <si>
    <t>1000501001_</t>
  </si>
  <si>
    <t>HO/ Khối Dược/ TPCN</t>
  </si>
  <si>
    <t>HO/ Khối Dự án/ 50tr USD</t>
  </si>
  <si>
    <t>HO/ Khối Dự án/ Chuỗi BV</t>
  </si>
  <si>
    <t>HO/ Khối Dự án/ Chuỗi BV/BV Cần Thơ</t>
  </si>
  <si>
    <t>HO/ Khối Dự án/ Chuỗi BV/BV ĐH Y</t>
  </si>
  <si>
    <t>HO/ Khối Dự án/ Chuỗi BV/BV Hà Tĩnh</t>
  </si>
  <si>
    <t>HO/ Khối Dự án/ PVF</t>
  </si>
  <si>
    <t>HO/ Khối Dự án/ Vinmartcook</t>
  </si>
  <si>
    <t>HO/ Khối Dự án/ Chuyển đổi số</t>
  </si>
  <si>
    <t>HO/ Khối Dự án/ NC/ Liver consortium</t>
  </si>
  <si>
    <t>1000906002_</t>
  </si>
  <si>
    <t>HO/Khối Dự án/NC/ESP-ERCS PT tim hở</t>
  </si>
  <si>
    <t>1000906003_</t>
  </si>
  <si>
    <t>HO/Khối Dự án/NC/ESP ghép gan (cho gan)</t>
  </si>
  <si>
    <t>1000906004_</t>
  </si>
  <si>
    <t>HO/Khối Dự án/NC/ESP ghép gan (nhận gan)</t>
  </si>
  <si>
    <t>1000906005_</t>
  </si>
  <si>
    <t>HO/Khối Dự án/NC/ESP Zona</t>
  </si>
  <si>
    <t>1000906006_</t>
  </si>
  <si>
    <t>HO/Khối Dự án/NC/MONULPIVAVIR</t>
  </si>
  <si>
    <t>HTC/ BP Chung</t>
  </si>
  <si>
    <t>HTC/ Khối HC/ Chung</t>
  </si>
  <si>
    <t>HTC/ Khối HC/ Ban Giám đốc</t>
  </si>
  <si>
    <t>HTC/ Khối HC/ Nhân sự</t>
  </si>
  <si>
    <t>HTC/ Khối HC/ Đào tạo</t>
  </si>
  <si>
    <t>HTC/ Khối HC/ CNTT</t>
  </si>
  <si>
    <t>HTC/ Khối HC/ TC - KT</t>
  </si>
  <si>
    <t>HTC/ Khối HC/ Kinh doanh</t>
  </si>
  <si>
    <t>HTC/ Khối HC/ Marketing</t>
  </si>
  <si>
    <t>HTC/ Khối HC/ Chăm sóc KH</t>
  </si>
  <si>
    <t>HTC/ Khối HC/ Kho</t>
  </si>
  <si>
    <t>HTC/ Khối HC/ HC - Pháp chế</t>
  </si>
  <si>
    <t>HTC/ Khối HC/ Kỹ thuật</t>
  </si>
  <si>
    <t>HTC/ Khối HC/ Vệ sinh</t>
  </si>
  <si>
    <t>HTC/ Khối HC/ Bếp ăn</t>
  </si>
  <si>
    <t>HTC/ Khối HC/ Giặt là</t>
  </si>
  <si>
    <t>HTC/ Khối HC/ Bảo vệ</t>
  </si>
  <si>
    <t>HTC/ Khối HC/ KSCL</t>
  </si>
  <si>
    <t>HTC/ Khối HTLS/ KHTH</t>
  </si>
  <si>
    <t>HTC/ Khối HTLS/ Thiết bị y tế</t>
  </si>
  <si>
    <t>HTC/ Khối HTLS/ Quản lý DD</t>
  </si>
  <si>
    <t>HTC/ Khối CLS/ XN/ Chung</t>
  </si>
  <si>
    <t>HTC/ Khối CLS/ XN/ GPB</t>
  </si>
  <si>
    <t>HTC/ Khối CLS/ XN/ Hóa sinh</t>
  </si>
  <si>
    <t>HTC/ Khối CLS/ XN/ Huyết học</t>
  </si>
  <si>
    <t>HTC/ Khối CLS/ XN/ Miễn dịch</t>
  </si>
  <si>
    <t>HTC/ Khối CLS/ XN/ Vi sinh</t>
  </si>
  <si>
    <t>HTC/ Khối CLS/ CĐHA/ Chung</t>
  </si>
  <si>
    <t>HTC/ Khối CLS/ CĐHA/ Siêu âm</t>
  </si>
  <si>
    <t>HTC/ Khối CLS/ CĐHA/ Xquang</t>
  </si>
  <si>
    <t>HTC/ Khối CLS/ CĐHA/ CT Scanner</t>
  </si>
  <si>
    <t>HTC/ Khối CLS/ CĐHA/ MRI</t>
  </si>
  <si>
    <t>HTC/ Khối CLS/ CĐHA/ Thăm dò CN</t>
  </si>
  <si>
    <t>HTC/ Khối CLS/ CĐHA/ YH hạt nhân</t>
  </si>
  <si>
    <t>HTC/ Khối CLS/ CĐHA/ Service line Vú</t>
  </si>
  <si>
    <t>HTC/ Khối CLS/ CĐHA/ Service line Giáp</t>
  </si>
  <si>
    <t>HTC/ Khối CLS/ Liệu pháp tế bào</t>
  </si>
  <si>
    <t>HTC/ Khối CLS/ Biobank</t>
  </si>
  <si>
    <t>HTC/ Khối CLS/ Di truyền y học</t>
  </si>
  <si>
    <t>HTC/ Khối CLS/ CNG/Dự án Big Data</t>
  </si>
  <si>
    <t>HTC/ Khối LS/ HSCC/ Hồi sức</t>
  </si>
  <si>
    <t>HTC/ Khối LS/ HSCC/ Cấp cứu</t>
  </si>
  <si>
    <t>HTC/ Khối LS/ HSCC/ Trạm y tế</t>
  </si>
  <si>
    <t>HTC/ Khối LS/ SPK/ Chung</t>
  </si>
  <si>
    <t>HTC/ Khối LS/ SPK/ Sản khoa</t>
  </si>
  <si>
    <t>HTC/ Khối LS/ SPK/ Phụ khoa</t>
  </si>
  <si>
    <t>HTC/ Khối LS/ SPK/ Nội trú Sản</t>
  </si>
  <si>
    <t>HTC/ Khối LS/ Hỗ trợ sinh sản</t>
  </si>
  <si>
    <t>HTC/ Khối LS/ Sơ sinh</t>
  </si>
  <si>
    <t>HTC/ Khối LS/ PK YHTT và tâm lý giáo dục</t>
  </si>
  <si>
    <t>HTC/ Khối LS/ NT YHTT và trị liệu tế bào</t>
  </si>
  <si>
    <t>HTC/ Khối LS/ PK HH và trị liệu tế bào</t>
  </si>
  <si>
    <t>HTC/ Khối LS/ Nội nhi/ Nhi</t>
  </si>
  <si>
    <t>HTC/ Khối LS/ Nội nhi/ Vaccine</t>
  </si>
  <si>
    <t>HTC/ Khối LS/ Nội nhi/ Nội trú</t>
  </si>
  <si>
    <t>HTC/ Khối LS/ Nội nhi/ Phòng khám</t>
  </si>
  <si>
    <t>HTC/ Khối LS/ Ngoại/ Chấn thương</t>
  </si>
  <si>
    <t>HTC/ Khối LS/ Ngoại/ Tiêu hóa</t>
  </si>
  <si>
    <t>HTC/ Khối LS/ Ngoại/ Tiết niệu</t>
  </si>
  <si>
    <t>HTC/ Khối LS/ Ngoại/ Ngoại nhi</t>
  </si>
  <si>
    <t>HTC/ Khối LS/ Ngoại/ Thần kinh</t>
  </si>
  <si>
    <t>HTC/ Khối LS/ Ngoại/ Thẩm mỹ</t>
  </si>
  <si>
    <t>HTC/ Khối LS/ Ngoại/ Nội trú Ngoại</t>
  </si>
  <si>
    <t>HTC/ Khối LS/ Ngoại/ Hợp tác PTTM</t>
  </si>
  <si>
    <t>HTC/ Khối LS/ Ngoại/ CTCH&amp;YHTT</t>
  </si>
  <si>
    <t>HTC/ Khối LS/ KB/ Khám SKTQ</t>
  </si>
  <si>
    <t>HTC/ Khối LS/ KB/ Hợp tác SKTQ</t>
  </si>
  <si>
    <t>HTC/ Khối LS/ KB/ Dinh dưỡng</t>
  </si>
  <si>
    <t>HTC/ Khối LS/ KB/ Khám tại nhà</t>
  </si>
  <si>
    <t>HTC/ Khối LS/ LCK/ Răng hàm mặt</t>
  </si>
  <si>
    <t>HTC/ Khối LS/ LCK/ Tai mũi họng</t>
  </si>
  <si>
    <t>HTC/ Khối LS/ LCK/ Mắt</t>
  </si>
  <si>
    <t>HTC/ Khối LS/ LCK/ Hợp tác RHM</t>
  </si>
  <si>
    <t>HTC/ Khối LS/ LCK/ Hợp tác Mắt</t>
  </si>
  <si>
    <t>HTC/ Khối LS/ Nội/ Đa khoa</t>
  </si>
  <si>
    <t>HTC/ Khối LS/ Nội/Tiêu hóa</t>
  </si>
  <si>
    <t>HTC/ Khối LS/ Nội/ Hô hấp</t>
  </si>
  <si>
    <t>HTC/ Khối LS/ Nội/ Thần kinh</t>
  </si>
  <si>
    <t>HTC/ Khối LS/ Nội/ Nội tiết-TĐ</t>
  </si>
  <si>
    <t>HTC/ Khối LS/ Nội/ Cơ xương khớp</t>
  </si>
  <si>
    <t>HTC/ Khối LS/ Nội/ Thận</t>
  </si>
  <si>
    <t>HTC/ Khối LS/ Nội/ Da liễu</t>
  </si>
  <si>
    <t>HTC/ Khối LS/ Nội/ Y học cổ truyền</t>
  </si>
  <si>
    <t>HTC/ Khối LS/ Nội/ Y học cổ truyền-TĐCS</t>
  </si>
  <si>
    <t>HTC/ Khối LS/ Nội/ TĐ cột sống</t>
  </si>
  <si>
    <t>HTC/ Khối LS/ Nội/ Nội trú Nội</t>
  </si>
  <si>
    <t>HTC/ Khối LS/ Nội/ Miễn dịch DỨ</t>
  </si>
  <si>
    <t>HTC/ Khối LS/ Nội/ Tâm lý</t>
  </si>
  <si>
    <t>HTC/ Khối LS/ Nội/ Truyền nhiễm</t>
  </si>
  <si>
    <t>1100411600_</t>
  </si>
  <si>
    <t>HTC/ Khối LS/ Nội/ TT Sức khỏe tâm thần</t>
  </si>
  <si>
    <t>HTC/ Khối LS/ Tim mạch/ Nội và CTTM</t>
  </si>
  <si>
    <t>HTC/ Khối LS/ Tim mạch/ Ngoại TM</t>
  </si>
  <si>
    <t>HTC/ Khối LS/ Tim mạch/ Nội trú TM</t>
  </si>
  <si>
    <t>1100413100_</t>
  </si>
  <si>
    <t>HTC/ Khối LS/ TT Gan/ Nội gan mật</t>
  </si>
  <si>
    <t>HTC/ Khối LS/ TT Gan/ PT gan</t>
  </si>
  <si>
    <t>HTC/ Khối LS/ TT UB/ Ung bướu</t>
  </si>
  <si>
    <t>HTC/ Khối LS/ TT UB/ Xạ trị</t>
  </si>
  <si>
    <t>HTC/ Khối LS/ GMGĐ/ Điều trị đau</t>
  </si>
  <si>
    <t>HTC/ Khối LS/ GMGĐ/ Gây mê</t>
  </si>
  <si>
    <t>HTC/ Khối LS/ GMGĐ/ Phòng mổ</t>
  </si>
  <si>
    <t>HTC/ Khối LS/ GMGĐ/ Tiệt trùng</t>
  </si>
  <si>
    <t>HTC/ Khối LS/ Phục hồi chức năng</t>
  </si>
  <si>
    <t>HTC/ Khối LS/ TT TH-GM-TN/Ngoại TH-GM-TN</t>
  </si>
  <si>
    <t>HTC/ Khối LS/ TT TH-GM-TN/ Ngoại TH-TN</t>
  </si>
  <si>
    <t>HTC/ Khối LS/ TT TH-GM-TN/ Ngoại Gan mật</t>
  </si>
  <si>
    <t>HTC/ Khối LS/ TT TH-GM-TN/ Nội TH-GM chung</t>
  </si>
  <si>
    <t>HTC/ Khối LS/ TT TH-GM-TN/ Nội TH Gan mật</t>
  </si>
  <si>
    <t>HTC/ Khối LS/ TT TH-GM-TN/ Nội soi can thiệp</t>
  </si>
  <si>
    <t>HTC/ Khối Dược/ Quản lý Dược</t>
  </si>
  <si>
    <t>HTC/ Khối Dược/ Quầy thuốc</t>
  </si>
  <si>
    <t>1100601000_</t>
  </si>
  <si>
    <t>HTC/Di truyền lâm sàng &amp; CĐ bệnh lý hiếm</t>
  </si>
  <si>
    <t>HTC/ Khối Dự án/ 50tr USD</t>
  </si>
  <si>
    <t>HO/ Khối Dự án/ F1</t>
  </si>
  <si>
    <t>HTC/ Khối Dự án/ Nghiên cứu</t>
  </si>
  <si>
    <t>HTC/ Khối Dự án/ MRIA of SLAS</t>
  </si>
  <si>
    <t>HTC/ Khối Dự án/ ESP người lớn</t>
  </si>
  <si>
    <t>HTC/ Khối Dự án/ Gen mẫn cảm thuốc trên người Việt</t>
  </si>
  <si>
    <t>HTC/ Khối Dự án/ Pha II_Nghiên cứu SAVANNAH</t>
  </si>
  <si>
    <t>HTC/Khối Dự án/NC/Tối ưu Vancomicin</t>
  </si>
  <si>
    <t>HTC/Khối Dự án/NC/BAT Test (dị ứng KS)</t>
  </si>
  <si>
    <t>CRC/ BP Chung</t>
  </si>
  <si>
    <t>CRC/ Khối HC/ Chung</t>
  </si>
  <si>
    <t>1101112000_</t>
  </si>
  <si>
    <t>CRC/ Khối HC/ HC - Pháp chế</t>
  </si>
  <si>
    <t>1101114000_</t>
  </si>
  <si>
    <t>CRC/ Khối HC/ Vệ sinh</t>
  </si>
  <si>
    <t>1101301100_</t>
  </si>
  <si>
    <t>CRC/ Khối CLS/ XN/ GPB</t>
  </si>
  <si>
    <t>1101301200_</t>
  </si>
  <si>
    <t>CRC/ Khối CLS/ XN/ Hóa sinh</t>
  </si>
  <si>
    <t>1101301300_</t>
  </si>
  <si>
    <t>CRC/ Khối CLS/ XN/ Huyết học</t>
  </si>
  <si>
    <t>1101301400_</t>
  </si>
  <si>
    <t>CRC/ Khối CLS/ XN/ Miễn dịch</t>
  </si>
  <si>
    <t>1101301500_</t>
  </si>
  <si>
    <t>CRC/ Khối CLS/ XN/ Vi sinh</t>
  </si>
  <si>
    <t>1101302100_</t>
  </si>
  <si>
    <t>CRC/ Khối CLS/ CĐHA/ Siêu âm</t>
  </si>
  <si>
    <t>1101302200_</t>
  </si>
  <si>
    <t>CRC/ Khối CLS/ CĐHA/ Xquang</t>
  </si>
  <si>
    <t>1101305000_</t>
  </si>
  <si>
    <t>CRC/ Khối CLS/ Di truyền y học</t>
  </si>
  <si>
    <t>1101402000_</t>
  </si>
  <si>
    <t>CRC/ Khối LS/ SPK/ Chung</t>
  </si>
  <si>
    <t>1101402100_</t>
  </si>
  <si>
    <t>CRC/ Khối LS/ SPK/ Sản khoa</t>
  </si>
  <si>
    <t>1101402200_</t>
  </si>
  <si>
    <t>CRC/ Khối LS/ SPK/ Phụ khoa</t>
  </si>
  <si>
    <t>1101406100_</t>
  </si>
  <si>
    <t>CRC/ Khối LS/ Nội nhi/ Nhi</t>
  </si>
  <si>
    <t>1101406200_</t>
  </si>
  <si>
    <t>CRC/ Khối LS/ Nội nhi/ Vaccine</t>
  </si>
  <si>
    <t>1101408100_</t>
  </si>
  <si>
    <t>CRC/ Khối LS/ KB/ Khám SKTQ</t>
  </si>
  <si>
    <t>1101408200_</t>
  </si>
  <si>
    <t>CRC/ Khối LS/ KB/ Hợp tác SKTQ</t>
  </si>
  <si>
    <t>1101409100_</t>
  </si>
  <si>
    <t>CRC/ Khối LS/ LCK/ Răng hàm mặt</t>
  </si>
  <si>
    <t>1101409200_</t>
  </si>
  <si>
    <t>CRC/ Khối LS/ LCK/ Tai mũi họng</t>
  </si>
  <si>
    <t>1101409300_</t>
  </si>
  <si>
    <t>CRC/ Khối LS/ LCK/ Mắt</t>
  </si>
  <si>
    <t>1101410100_</t>
  </si>
  <si>
    <t>CRC/ Khối LS/ Nội/ Đa khoa</t>
  </si>
  <si>
    <t>1101502000_</t>
  </si>
  <si>
    <t>CRC/ Khối Dược/ Quầy thuốc</t>
  </si>
  <si>
    <t>1101901000_</t>
  </si>
  <si>
    <t>CRC/ Khối Dự án/ 50tr USD</t>
  </si>
  <si>
    <t>C7T/ BP Chung</t>
  </si>
  <si>
    <t>C7T/ Khối HC/ Chung</t>
  </si>
  <si>
    <t>C7T/ Khối HC/ Ban Giám đốc</t>
  </si>
  <si>
    <t>C7T/ Khối HC/ Chăm sóc KH</t>
  </si>
  <si>
    <t>C7T/ Khối HC/ HC - Pháp chế</t>
  </si>
  <si>
    <t>C7T/ Khối HC/ Kỹ thuật</t>
  </si>
  <si>
    <t>C7T/ Khối HC/ Vệ sinh</t>
  </si>
  <si>
    <t>C7T/ Khối HC/ Bếp ăn</t>
  </si>
  <si>
    <t>C7T/ Khối HC/ Bảo vệ</t>
  </si>
  <si>
    <t>C7T/ Khối CLS/ XN/ GPB</t>
  </si>
  <si>
    <t>C7T/ Khối CLS/ XN/ Hóa sinh</t>
  </si>
  <si>
    <t>C7T/ Khối CLS/ XN/ Huyết học</t>
  </si>
  <si>
    <t>C7T/ Khối CLS/ XN/ Miễn dịch</t>
  </si>
  <si>
    <t>C7T/ Khối CLS/ XN/ Vi sinh</t>
  </si>
  <si>
    <t>C7T/ Khối CLS/ CĐHA/ Chung</t>
  </si>
  <si>
    <t>C7T/ Khối CLS/ CĐHA/ Siêu âm</t>
  </si>
  <si>
    <t>C7T/ Khối CLS/ CĐHA/ Xquang</t>
  </si>
  <si>
    <t>C7T/ Khối CLS/ CĐHA/ CT Scanner</t>
  </si>
  <si>
    <t>C7T/ Khối CLS/ CĐHA/ MRI</t>
  </si>
  <si>
    <t>C7T/ Khối CLS/ CĐHA/ Thăm dò CN</t>
  </si>
  <si>
    <t>C7T/ Khối CLS/ Liệu pháp tế bào</t>
  </si>
  <si>
    <t>C7T/ Khối CLS/ Biobank</t>
  </si>
  <si>
    <t>C7T/ Khối CLS/ Di truyền y học</t>
  </si>
  <si>
    <t>C7T/ Khối LS/ SPK/ Chung</t>
  </si>
  <si>
    <t>C7T/ Khối LS/ SPK/ Sản khoa</t>
  </si>
  <si>
    <t>C7T/ Khối LS/ SPK/ Phụ khoa</t>
  </si>
  <si>
    <t>C7T/ Khối LS/ Hỗ trợ sinh sản</t>
  </si>
  <si>
    <t>C7T/ Khối LS/ Nội nhi/ Vaccine</t>
  </si>
  <si>
    <t>C7T/ Khối LS/ Ngoại/ Thẩm mỹ</t>
  </si>
  <si>
    <t>C7T/ Khối LS/ Ngoại/ Hợp tác PTTM</t>
  </si>
  <si>
    <t>C7T/ Khối LS/ KB/ Khám SKTQ</t>
  </si>
  <si>
    <t>C7T/ Khối LS/ KB/ Hợp tác SKTQ</t>
  </si>
  <si>
    <t>C7T/ Khối LS/ LCK/ Hợp tác RHM</t>
  </si>
  <si>
    <t>C7T/ Khối LS/ Nội/ Tiêu hóa</t>
  </si>
  <si>
    <t>C7T/ Khối LS/ TTCSSK/ Ozone</t>
  </si>
  <si>
    <t>C7T/ Khối Dược/ Quầy thuốc</t>
  </si>
  <si>
    <t>C7T/ Khối Dự án/ 50tr USD</t>
  </si>
  <si>
    <t>C7T/ Khối LS/ Nội/ Y học cổ truyền</t>
  </si>
  <si>
    <t>1200000000_</t>
  </si>
  <si>
    <t>HPQ/ BP Chung</t>
  </si>
  <si>
    <t>HPQ/ Khối HC/ Chung</t>
  </si>
  <si>
    <t>HPQ/ Khối HC/ Ban Giám đốc</t>
  </si>
  <si>
    <t>HPQ/ Khối HC/ Nhân sự</t>
  </si>
  <si>
    <t>HPQ/ Khối HC/ Đào tạo</t>
  </si>
  <si>
    <t>HPQ/ Khối HC/ CNTT</t>
  </si>
  <si>
    <t>HPQ/ Khối HC/ TC - KT</t>
  </si>
  <si>
    <t>HPQ/ Khối HC/ Kinh doanh</t>
  </si>
  <si>
    <t>HPQ/ Khối HC/ Marketing</t>
  </si>
  <si>
    <t>HPQ/ Khối HC/ Chăm sóc KH</t>
  </si>
  <si>
    <t>HPQ/ Khối HC/ Kho</t>
  </si>
  <si>
    <t>HPQ/ Khối HC/ HC - Pháp chế</t>
  </si>
  <si>
    <t>HPQ/ Khối HC/ Kỹ thuật</t>
  </si>
  <si>
    <t>HPQ/ Khối HC/ Vệ sinh</t>
  </si>
  <si>
    <t>HPQ/ Khối HC/ Bếp ăn</t>
  </si>
  <si>
    <t>HPQ/ Khối HC/ Giặt là</t>
  </si>
  <si>
    <t>HPQ/ Khối HC/ Bảo vệ</t>
  </si>
  <si>
    <t>HPQ/ Khối HC/ KSCL</t>
  </si>
  <si>
    <t>HPQ/ Khối HTLS/ KHTH</t>
  </si>
  <si>
    <t>HPQ/ Khối HTLS/ Thiết bị y tế</t>
  </si>
  <si>
    <t>HPQ/ Khối HTLS/ Quản lý DD</t>
  </si>
  <si>
    <t>HPQ/ Khối HTLS/ Khu Nội trú chung</t>
  </si>
  <si>
    <t>HPQ/ Khối CLS/ XN/ Chung</t>
  </si>
  <si>
    <t>HPQ/ Khối CLS/ XN/ GPB</t>
  </si>
  <si>
    <t>HPQ/ Khối CLS/ XN/ Hóa sinh</t>
  </si>
  <si>
    <t>HPQ/ Khối CLS/ XN/ Huyết học</t>
  </si>
  <si>
    <t>HPQ/ Khối CLS/ XN/ Miễn dịch</t>
  </si>
  <si>
    <t>HPQ/ Khối CLS/ XN/ Vi sinh</t>
  </si>
  <si>
    <t>HPQ/ Khối CLS/ CĐHA/ Chung</t>
  </si>
  <si>
    <t>HPQ/ Khối CLS/ CĐHA/ Siêu âm</t>
  </si>
  <si>
    <t>HPQ/ Khối CLS/ CĐHA/ Xquang</t>
  </si>
  <si>
    <t>HPQ/ Khối CLS/ CĐHA/ CT Scanner</t>
  </si>
  <si>
    <t>HPQ/ Khối CLS/ CĐHA/ MRI</t>
  </si>
  <si>
    <t>HPQ/ Khối CLS/ CĐHA/ Thăm dò CN</t>
  </si>
  <si>
    <t>HPQ/ Khối LS/ HSCC/ Hồi sức</t>
  </si>
  <si>
    <t>HPQ/ Khối LS/ HSCC/ Cấp cứu</t>
  </si>
  <si>
    <t>HPQ/ Khối LS/ HSCC/ Trạm y tế</t>
  </si>
  <si>
    <t>HPQ/ Khối LS/ SPK/ Chung</t>
  </si>
  <si>
    <t>HPQ/ Khối LS/ SPK/ Sản khoa</t>
  </si>
  <si>
    <t>HPQ/ Khối LS/ SPK/ Phụ khoa</t>
  </si>
  <si>
    <t>HPQ/ Khối LS/ Sơ sinh</t>
  </si>
  <si>
    <t>HPQ/ Khối LS/ Nội nhi/ Nhi</t>
  </si>
  <si>
    <t>HPQ/ Khối LS/ Nội nhi/ Vaccine</t>
  </si>
  <si>
    <t>HPQ/ Khối LS/ Ngoại/ Chấn thương</t>
  </si>
  <si>
    <t>HPQ/ Khối LS/ Ngoại/ Tiêu hóa</t>
  </si>
  <si>
    <t>HPQ/ Khối LS/ Ngoại/ Tiết niệu</t>
  </si>
  <si>
    <t>HPQ/ Khối LS/ Ngoại/ Ngoại nhi</t>
  </si>
  <si>
    <t>HPQ/ Khối LS/ Ngoại/ Thần kinh</t>
  </si>
  <si>
    <t>HPQ/ Khối LS/ Ngoại/ Thẩm mỹ</t>
  </si>
  <si>
    <t>HPQ/ Khối LS/ KB/ Khám SKTQ</t>
  </si>
  <si>
    <t>HPQ/ Khối LS/ KB/ Hợp tác SKTQ</t>
  </si>
  <si>
    <t>HPQ/ Khối LS/ KB/ Dinh dưỡng</t>
  </si>
  <si>
    <t>HPQ/ Khối LS/ LCK/ Răng hàm mặt</t>
  </si>
  <si>
    <t>HPQ/ Khối LS/ LCK/ Tai mũi họng</t>
  </si>
  <si>
    <t>HPQ/ Khối LS/ LCK/ Mắt</t>
  </si>
  <si>
    <t>HPQ/ Khối LS/ Nội/ Đa khoa</t>
  </si>
  <si>
    <t>HPQ/ Khối LS/ Nội/ Tiêu hóa</t>
  </si>
  <si>
    <t>HPQ/ Khối LS/ Nội/ Hô hấp</t>
  </si>
  <si>
    <t>HPQ/ Khối LS/ Nội/ Thần kinh</t>
  </si>
  <si>
    <t>HPQ/ Khối LS/ Nội/ Nội tiết-TĐ</t>
  </si>
  <si>
    <t>HPQ/ Khối LS/ Nội/ Cơ xương khớp</t>
  </si>
  <si>
    <t>HPQ/ Khối LS/ Nội/ Thận</t>
  </si>
  <si>
    <t>HPQ/ Khối LS/ Nội/ Da liễu</t>
  </si>
  <si>
    <t>1200410900_</t>
  </si>
  <si>
    <t>HPQ/ Khối LS/ Nội/ Y học cổ truyền</t>
  </si>
  <si>
    <t>HPQ/ Khối LS/ Tim mạch/ Nội và CTTM</t>
  </si>
  <si>
    <t>HPQ/ Khối LS/ TT UB/ Ung bướu</t>
  </si>
  <si>
    <t>HPQ/ Khối LS/ GMGĐ/ Điều trị đau</t>
  </si>
  <si>
    <t>HPQ/ Khối LS/ GMGĐ/ Gây mê</t>
  </si>
  <si>
    <t>HPQ/ Khối LS/ GMGĐ/ Phòng mổ</t>
  </si>
  <si>
    <t>HPQ/ Khối LS/ GMGĐ/ Tiệt trùng</t>
  </si>
  <si>
    <t>HPQ/ Khối LS/ Phục hồi chức năng</t>
  </si>
  <si>
    <t>HPQ/ Khối Dược/ Quản lý Dược</t>
  </si>
  <si>
    <t>HPQ/ Khối Dược/ Quầy thuốc</t>
  </si>
  <si>
    <t>HPQ/ Khối Dự án/ 50tr USD</t>
  </si>
  <si>
    <t>HPQ/ Khối CLS/ Biobank</t>
  </si>
  <si>
    <t>1201000000_</t>
  </si>
  <si>
    <t>CDD/Bộ phận chung</t>
  </si>
  <si>
    <t>1201100000_</t>
  </si>
  <si>
    <t>CDD/Khối hành chính</t>
  </si>
  <si>
    <t>1201101000_</t>
  </si>
  <si>
    <t>CDD/Ban Giám đốc</t>
  </si>
  <si>
    <t>1201102000_</t>
  </si>
  <si>
    <t>CDD/Nhân sự</t>
  </si>
  <si>
    <t>1201103000_</t>
  </si>
  <si>
    <t>CDD/ Khối HC/ Đào tạo</t>
  </si>
  <si>
    <t>1201104000_</t>
  </si>
  <si>
    <t>CDD/Tin học</t>
  </si>
  <si>
    <t>1201105000_</t>
  </si>
  <si>
    <t>CDD/Tài chính- Kế toán</t>
  </si>
  <si>
    <t>1201107000_</t>
  </si>
  <si>
    <t>CDD/Phát triển dịch vụ</t>
  </si>
  <si>
    <t>1201109000_</t>
  </si>
  <si>
    <t>CDD/Chăm sóc khách hàng</t>
  </si>
  <si>
    <t>1201111000_</t>
  </si>
  <si>
    <t>CDD/Kho</t>
  </si>
  <si>
    <t>1201112000_</t>
  </si>
  <si>
    <t>CDD/Pháp chế</t>
  </si>
  <si>
    <t>1201113000_</t>
  </si>
  <si>
    <t>CDD/Kỹ thuật</t>
  </si>
  <si>
    <t>1201114000_</t>
  </si>
  <si>
    <t>CDD/Vệ sinh</t>
  </si>
  <si>
    <t>1201115000_</t>
  </si>
  <si>
    <t>CDD/Bếp ăn</t>
  </si>
  <si>
    <t>1201116000_</t>
  </si>
  <si>
    <t>CDD/Giặt là</t>
  </si>
  <si>
    <t>1201117000_</t>
  </si>
  <si>
    <t>CDD/Bảo vệ</t>
  </si>
  <si>
    <t>1201201000_</t>
  </si>
  <si>
    <t>CDD/Kế hoạch tổng hợp</t>
  </si>
  <si>
    <t>1201202000_</t>
  </si>
  <si>
    <t>CDD/Thiết bị y tế</t>
  </si>
  <si>
    <t>1201203000_</t>
  </si>
  <si>
    <t>CDD/Quản lý điều dưỡng</t>
  </si>
  <si>
    <t>1201301000_</t>
  </si>
  <si>
    <t>CDD/Xét nghiệm / Chung</t>
  </si>
  <si>
    <t>1201301100_</t>
  </si>
  <si>
    <t>CDD/Xét nghiệm / Giải phẫu bệnh</t>
  </si>
  <si>
    <t>1201301200_</t>
  </si>
  <si>
    <t>CDD/Xét nghiệm / Hóa sinh</t>
  </si>
  <si>
    <t>1201301300_</t>
  </si>
  <si>
    <t>CDD/Xét nghiệm / Huyết học</t>
  </si>
  <si>
    <t>1201301400_</t>
  </si>
  <si>
    <t>CDD/Xét nghiệm / Miễn dịch</t>
  </si>
  <si>
    <t>1201301500_</t>
  </si>
  <si>
    <t>CDD/Xét nghiệm / Vi sinh</t>
  </si>
  <si>
    <t>1201302000_</t>
  </si>
  <si>
    <t>CDD/CĐHA / Chung</t>
  </si>
  <si>
    <t>1201302100_</t>
  </si>
  <si>
    <t>CDD/CĐHA / Siêu âm</t>
  </si>
  <si>
    <t>1201302200_</t>
  </si>
  <si>
    <t>CDD/CĐHA / X-Quang</t>
  </si>
  <si>
    <t>1201302300_</t>
  </si>
  <si>
    <t>CDD/CĐHA / CT-Scanner</t>
  </si>
  <si>
    <t>1201302500_</t>
  </si>
  <si>
    <t>CDD/CĐHA / Thăm dò chức năng</t>
  </si>
  <si>
    <t>1201303000_</t>
  </si>
  <si>
    <t>CDD/LPTB</t>
  </si>
  <si>
    <t>1201304000_</t>
  </si>
  <si>
    <t>CDD/BIOBANK</t>
  </si>
  <si>
    <t>1201305000_</t>
  </si>
  <si>
    <t>CDD/DTYH</t>
  </si>
  <si>
    <t>1201306000_</t>
  </si>
  <si>
    <t>CDD/QC</t>
  </si>
  <si>
    <t>1201401100_</t>
  </si>
  <si>
    <t>CDD/Hồi sức cấp cứu</t>
  </si>
  <si>
    <t>1201401200_</t>
  </si>
  <si>
    <t>CDD/Cấp cứu</t>
  </si>
  <si>
    <t>1201402000_</t>
  </si>
  <si>
    <t>CDD/Sản phụ khoa</t>
  </si>
  <si>
    <t>1201402100_</t>
  </si>
  <si>
    <t>CDD/Hỗ trợ sinh sản</t>
  </si>
  <si>
    <t>1201406100_</t>
  </si>
  <si>
    <t>CDD/Nội nhi</t>
  </si>
  <si>
    <t>1201406200_</t>
  </si>
  <si>
    <t>CDD/TT Vắc xin</t>
  </si>
  <si>
    <t>1201407100_</t>
  </si>
  <si>
    <t>CDD/Ngoại chấn thương</t>
  </si>
  <si>
    <t>1201407200_</t>
  </si>
  <si>
    <t>CDD/Ngoại tim mạch</t>
  </si>
  <si>
    <t>1201407500_</t>
  </si>
  <si>
    <t>CDD/Ngoại thần kinh</t>
  </si>
  <si>
    <t>1201408100_</t>
  </si>
  <si>
    <t>CDD/Khám sức khỏe tổng quát</t>
  </si>
  <si>
    <t>1201409100_</t>
  </si>
  <si>
    <t>CDD/Răng hàm mặt</t>
  </si>
  <si>
    <t>1201409200_</t>
  </si>
  <si>
    <t>CDD/Tai mũi họng</t>
  </si>
  <si>
    <t>1201409300_</t>
  </si>
  <si>
    <t>CDD/Mắt</t>
  </si>
  <si>
    <t>1201410100_</t>
  </si>
  <si>
    <t>CDD/Khám bệnh tại nhà</t>
  </si>
  <si>
    <t>1201410200_</t>
  </si>
  <si>
    <t>CDD/Nội tiêu hóa</t>
  </si>
  <si>
    <t>1201415400_</t>
  </si>
  <si>
    <t>CDD/Tiệt trùng</t>
  </si>
  <si>
    <t>1201416000_</t>
  </si>
  <si>
    <t>CDD/Phục hồi chức năng</t>
  </si>
  <si>
    <t>1201501000_</t>
  </si>
  <si>
    <t>CDD/Dược</t>
  </si>
  <si>
    <t>1201502000_</t>
  </si>
  <si>
    <t>CDD/Nhà thuốc</t>
  </si>
  <si>
    <t>1201502001_</t>
  </si>
  <si>
    <t>CDD/Quầy thuốc-KD</t>
  </si>
  <si>
    <t>1300000000_</t>
  </si>
  <si>
    <t>HCP/ BP Chung</t>
  </si>
  <si>
    <t>HCP/ Khối HC/ Chung</t>
  </si>
  <si>
    <t>HCP/ Khối HC/ Ban Giám đốc</t>
  </si>
  <si>
    <t>HCP/ Khối HC/ Nhân sự</t>
  </si>
  <si>
    <t>HCP/ Khối HC/ Đào tạo</t>
  </si>
  <si>
    <t>HCP/ Khối HC/ CNTT</t>
  </si>
  <si>
    <t>HCP/ Khối HC/ TC - KT</t>
  </si>
  <si>
    <t>HCP/ Khối HC/ Kinh doanh</t>
  </si>
  <si>
    <t>HCP/ Khối HC/ Marketing</t>
  </si>
  <si>
    <t>HCP/ Khối HC/ Chăm sóc KH</t>
  </si>
  <si>
    <t>HCP/ Khối HC/ Kho</t>
  </si>
  <si>
    <t>HCP/ Khối HC/ HC - Pháp chế</t>
  </si>
  <si>
    <t>HCP/ Khối HC/ Kỹ thuật</t>
  </si>
  <si>
    <t>HCP/ Khối HC/ Vệ sinh</t>
  </si>
  <si>
    <t>HCP/ Khối HC/ Bếp ăn</t>
  </si>
  <si>
    <t>HCP/ Khối HC/ Giặt là</t>
  </si>
  <si>
    <t>HCP/ Khối HC/ Bảo vệ</t>
  </si>
  <si>
    <t>HCP/ Khối HC/ KSCL</t>
  </si>
  <si>
    <t>HCP/ Khối HTLS/ KHTH</t>
  </si>
  <si>
    <t>HCP/ Khối HTLS/ Thiết bị y tế</t>
  </si>
  <si>
    <t>HCP/ Khối HTLS/ Quản lý DD</t>
  </si>
  <si>
    <t>HCP/ Khối CLS/ XN/ Chung</t>
  </si>
  <si>
    <t>HCP/ Khối CLS/ XN/ GPB</t>
  </si>
  <si>
    <t>HCP/ Khối CLS/ XN/ Hóa sinh</t>
  </si>
  <si>
    <t>HCP/ Khối CLS/ XN/ Huyết học</t>
  </si>
  <si>
    <t>HCP/ Khối CLS/ XN/ Miễn dịch</t>
  </si>
  <si>
    <t>HCP/ Khối CLS/ XN/ Vi sinh</t>
  </si>
  <si>
    <t>HCP/ Khối CLS/ CĐHA/ Chung</t>
  </si>
  <si>
    <t>HCP/ Khối CLS/ CĐHA/ Siêu âm</t>
  </si>
  <si>
    <t>HCP/ Khối CLS/ CĐHA/ Xquang</t>
  </si>
  <si>
    <t>HCP/ Khối CLS/ CĐHA/ CT Scanner</t>
  </si>
  <si>
    <t>HCP/ Khối CLS/ CĐHA/ MRI</t>
  </si>
  <si>
    <t>HCP/ Khối CLS/ CĐHA/ Thăm dò CN</t>
  </si>
  <si>
    <t>HCP/ Khối CLS/ CĐHA/Đơn nguyên Vú</t>
  </si>
  <si>
    <t>HCP/ Khối CLS/ CĐHA/ CĐHA can thiệp</t>
  </si>
  <si>
    <t>HCP/ Khối CLS/ CNG/Dự án Big Data</t>
  </si>
  <si>
    <t>1300401000_</t>
  </si>
  <si>
    <t>HCP/ Khối LS/ Hồi sức cấp cứu</t>
  </si>
  <si>
    <t>HCP/ Khối LS/ HSCC/ Hồi sức</t>
  </si>
  <si>
    <t>HCP/ Khối LS/ HSCC/ Cấp cứu</t>
  </si>
  <si>
    <t>HCP/ Khối LS/ HSCC/ Trạm y tế</t>
  </si>
  <si>
    <t>HCP/ Khối LS/ SPK/ Chung</t>
  </si>
  <si>
    <t>HCP/ Khối LS/ SPK/ Sản khoa</t>
  </si>
  <si>
    <t>HCP/ Khối LS/ SPK/ Phụ khoa</t>
  </si>
  <si>
    <t>HCP/ Khối LS/ SPK/ Nội trú Sản</t>
  </si>
  <si>
    <t>HCP/ Khối LS/ Hỗ trợ sinh sản</t>
  </si>
  <si>
    <t>HCP/ Khối LS/ Sơ sinh</t>
  </si>
  <si>
    <t>HCP/ Khối LS/ Nội nhi/ Nhi</t>
  </si>
  <si>
    <t>HCP/ Khối LS/ Nội nhi/ Vaccine</t>
  </si>
  <si>
    <t>HCP/ Khối LS/ Ngoại/ Chấn thương</t>
  </si>
  <si>
    <t>HCP/ Khối LS/ Ngoại/ Tiêu hóa</t>
  </si>
  <si>
    <t>HCP/ Khối LS/ Ngoại/ Tiết niệu</t>
  </si>
  <si>
    <t>HCP/ Khối LS/ Ngoại/ Ngoại nhi</t>
  </si>
  <si>
    <t>HCP/ Khối LS/ Ngoại/ Thần kinh</t>
  </si>
  <si>
    <t>HCP/ Khối LS/ Ngoại/ Thẩm mỹ</t>
  </si>
  <si>
    <t>1300407700_</t>
  </si>
  <si>
    <t>HCP/ Khối LS/ Ngoại/ Nội trú Ngoại</t>
  </si>
  <si>
    <t>HCP/ Khối LS/ Ngoại/ Phẫu Thuật thẩm mỹ</t>
  </si>
  <si>
    <t>HCP/ Khối LS/ KB/ Khám SKTQ</t>
  </si>
  <si>
    <t>HCP/ Khối LS/ KB/ Hợp tác SKTQ</t>
  </si>
  <si>
    <t>HCP/ Khối LS/ KB/ Dinh dưỡng</t>
  </si>
  <si>
    <t>HCP/ Khối LS/ LCK/ Răng hàm mặt</t>
  </si>
  <si>
    <t>HCP/ Khối LS/ LCK/ Tai mũi họng</t>
  </si>
  <si>
    <t>HCP/ Khối LS/ LCK/ Mắt</t>
  </si>
  <si>
    <t>HCP/ Khối LS/ Nội/ Đa khoa</t>
  </si>
  <si>
    <t>HCP/ Khối LS/ Nội/ Tiêu hóa</t>
  </si>
  <si>
    <t>HCP/ Khối LS/ Nội/ Hô hấp</t>
  </si>
  <si>
    <t>HCP/ Khối LS/ Nội/ Thần kinh</t>
  </si>
  <si>
    <t>HCP/ Khối LS/ Nội/ Nội tiết-TĐ</t>
  </si>
  <si>
    <t>HCP/ Khối LS/ Nội/ Cơ xương khớp</t>
  </si>
  <si>
    <t>HCP/ Khối LS/ Nội/ Thận</t>
  </si>
  <si>
    <t>HCP/ Khối LS/ Nội/ Da liễu</t>
  </si>
  <si>
    <t>HCP/ Khối LS/ Nội/ Nội trú Nội</t>
  </si>
  <si>
    <t>HCP/ Khối LS/ Nội/ Homecare</t>
  </si>
  <si>
    <t>HCP/ Khối LS/ Tim mạch/ Nội và CTTM</t>
  </si>
  <si>
    <t>HCP/ Khối LS/ Tim mạch/ Ngoại TM</t>
  </si>
  <si>
    <t>HCP/ Khối LS/ Tim mạch/ Nội trú TM</t>
  </si>
  <si>
    <t>HCP/ Khối LS/ TT Gan/ Nội gan mật</t>
  </si>
  <si>
    <t>HCP/ Khối LS/ TT Gan/ PT gan</t>
  </si>
  <si>
    <t>HCP/ Khối LS/ TT UB/ Ung bướu</t>
  </si>
  <si>
    <t>HCP/ Khối LS/ TT UB/ Xạ trị</t>
  </si>
  <si>
    <t>HCP/ Khối LS/ GMGĐ/ Điều trị đau</t>
  </si>
  <si>
    <t>HCP/ Khối LS/ GMGĐ/ Gây mê</t>
  </si>
  <si>
    <t>1300415300_</t>
  </si>
  <si>
    <t>HCP/ Khối LS/ GMGĐ/ Phòng mổ</t>
  </si>
  <si>
    <t>HCP/ Khối LS/ GMGĐ/ Tiệt trùng</t>
  </si>
  <si>
    <t>HCP/ Khối LS/ Phục hồi chức năng</t>
  </si>
  <si>
    <t>HCP/ Khối Dược/ Quản lý Dược</t>
  </si>
  <si>
    <t>HCP/ Khối Dược/ Quầy thuốc</t>
  </si>
  <si>
    <t>HCP/ Khối Dự án/ 50tr USD</t>
  </si>
  <si>
    <t>HCP/ Khối Dự án/ ESP</t>
  </si>
  <si>
    <t>1301000000_</t>
  </si>
  <si>
    <t>CSG/ BP Chung</t>
  </si>
  <si>
    <t>CSG/ Khối HC/ Chung</t>
  </si>
  <si>
    <t>CSG/ Khối HC/ Ban Giám đốc</t>
  </si>
  <si>
    <t>CSG/ Khối HC/ Chăm sóc KH</t>
  </si>
  <si>
    <t>CSG/ Khối HC/ HC - Pháp chế</t>
  </si>
  <si>
    <t>CSG/ Khối HC/ Vệ sinh</t>
  </si>
  <si>
    <t>CSG/ Khối CLS/ XN/ Chung</t>
  </si>
  <si>
    <t>CSG/ Khối CLS/ XN/ GPB</t>
  </si>
  <si>
    <t>CSG/ Khối CLS/ XN/ Hóa sinh</t>
  </si>
  <si>
    <t>CSG/ Khối CLS/ XN/ Huyết học</t>
  </si>
  <si>
    <t>CSG/ Khối CLS/ XN/ Miễn dịch</t>
  </si>
  <si>
    <t>CSG/ Khối CLS/ XN/ Vi sinh</t>
  </si>
  <si>
    <t>CSG/ Khối CLS/ CĐHA/ Chung</t>
  </si>
  <si>
    <t>CSG/ Khối CLS/ CĐHA/ Siêu âm</t>
  </si>
  <si>
    <t>CSG/ Khối CLS/ CĐHA/ Xquang</t>
  </si>
  <si>
    <t>CSG/ Khối CLS/ CĐHA/ CT scanner</t>
  </si>
  <si>
    <t>CSG/ Khối CLS/ CĐHA/ MRI</t>
  </si>
  <si>
    <t>CSG/ Khối CLS/ CĐHA/ Thăm dò CN</t>
  </si>
  <si>
    <t>CSG/ Khối LS/ Nội nhi/ Nhi</t>
  </si>
  <si>
    <t>CSG/ Khối LS/ Nội nhi/ Vaccine</t>
  </si>
  <si>
    <t>CSG/ Khối LS/ KB/ Khám SKTQ</t>
  </si>
  <si>
    <t>CSG/ Khối LS/ KB/ Hợp tác SKTQ</t>
  </si>
  <si>
    <t>CSG/ Khối LS/ LCK/ Mắt</t>
  </si>
  <si>
    <t>CSG/ Khối LS/ Nội/ Đa khoa</t>
  </si>
  <si>
    <t>CSG/ Khối LS/ Nội/ Nội tiết-TĐ</t>
  </si>
  <si>
    <t>CSG/ Khối Dược/ Quầy thuốc</t>
  </si>
  <si>
    <t>CSG/ Khối Dự án/ 50tr USD</t>
  </si>
  <si>
    <t>1400000000_</t>
  </si>
  <si>
    <t>HNT/ BP Chung</t>
  </si>
  <si>
    <t>HNT/ Khối HC/ Chung</t>
  </si>
  <si>
    <t>HNT/ Khối HC/ Ban Giám đốc</t>
  </si>
  <si>
    <t>HNT/ Khối HC/ Nhân sự</t>
  </si>
  <si>
    <t>HNT/ Khối HC/ Đào tạo</t>
  </si>
  <si>
    <t>HNT/ Khối HC/ CNTT</t>
  </si>
  <si>
    <t>HNT/ Khối HC/ TC - KT</t>
  </si>
  <si>
    <t>HNT/ Khối HC/ Kinh doanh</t>
  </si>
  <si>
    <t>HNT/ Khối HC/ Marketing</t>
  </si>
  <si>
    <t>HNT/ Khối HC/ Chăm sóc KH</t>
  </si>
  <si>
    <t>HNT/ Khối HC/ Kho</t>
  </si>
  <si>
    <t>HNT/ Khối HC/ HC - Pháp chế</t>
  </si>
  <si>
    <t>HNT/ Khối HC/ Kỹ thuật</t>
  </si>
  <si>
    <t>HNT/ Khối HC/ Vệ sinh</t>
  </si>
  <si>
    <t>HNT/ Khối HC/ Bếp ăn</t>
  </si>
  <si>
    <t>HNT/ Khối HC/ Giặt là</t>
  </si>
  <si>
    <t>HNT/ Khối HC/ Bảo vệ</t>
  </si>
  <si>
    <t>HNT/ Khối HC/ KSCL</t>
  </si>
  <si>
    <t>HNT/ Khối HTLS/ KHTH</t>
  </si>
  <si>
    <t>HNT/ Khối HTLS/ Thiết bị y tế</t>
  </si>
  <si>
    <t>HNT/ Khối HTLS/ Quản lý DD</t>
  </si>
  <si>
    <t>HNT/ Khối CLS/ XN/ Chung</t>
  </si>
  <si>
    <t>HNT/ Khối CLS/ XN/ GPB</t>
  </si>
  <si>
    <t>HNT/ Khối CLS/ XN/ Hóa sinh</t>
  </si>
  <si>
    <t>HNT/ Khối CLS/ XN/ Huyết học</t>
  </si>
  <si>
    <t>HNT/ Khối CLS/ XN/ Miễn dịch</t>
  </si>
  <si>
    <t>HNT/ Khối CLS/ XN/ Vi sinh</t>
  </si>
  <si>
    <t>HNT/ Khối CLS/ CĐHA/ Chung</t>
  </si>
  <si>
    <t>HNT/ Khối CLS/ CĐHA/ Siêu âm</t>
  </si>
  <si>
    <t>HNT/ Khối CLS/ CĐHA/ Xquang</t>
  </si>
  <si>
    <t>HNT/ Khối CLS/ CĐHA/ CT Scanner</t>
  </si>
  <si>
    <t>HNT/ Khối CLS/ CĐHA/ MRI</t>
  </si>
  <si>
    <t>HNT/ Khối CLS/ CĐHA/ Thăm dò CN</t>
  </si>
  <si>
    <t>HNT/ Khối LS/ HSCC/ Hồi sức</t>
  </si>
  <si>
    <t>HNT/ Khối LS/ HSCC/ Cấp cứu</t>
  </si>
  <si>
    <t>HNT/ Khối LS/ HSCC/ Trạm y tế</t>
  </si>
  <si>
    <t>HNT/ Khối LS/ SPK/ Chung</t>
  </si>
  <si>
    <t>HNT/ Khối LS/ SPK/ Sản khoa</t>
  </si>
  <si>
    <t>HNT/ Khối LS/ SPK/ Phụ khoa</t>
  </si>
  <si>
    <t>HNT/ Khối LS/ SPK/ Nội trú Sản</t>
  </si>
  <si>
    <t>1400403000_</t>
  </si>
  <si>
    <t>HHP/ Khối LS/ Hỗ trợ sinh sản</t>
  </si>
  <si>
    <t>HNT/ Khối LS/ Sơ sinh</t>
  </si>
  <si>
    <t>HNT/ Khối LS/ Nội nhi/ Nhi</t>
  </si>
  <si>
    <t>HNT/ Khối LS/ Nội nhi/ Vaccine</t>
  </si>
  <si>
    <t>HNT/ Khối LS/ Ngoại/ Chấn thương</t>
  </si>
  <si>
    <t>HNT/ Khối LS/ Ngoại/ Tiêu hóa</t>
  </si>
  <si>
    <t>HNT/ Khối LS/ Ngoại/ Tiết niệu</t>
  </si>
  <si>
    <t>HNT/ Khối LS/ Ngoại/ Ngoại nhi</t>
  </si>
  <si>
    <t>HNT/ Khối LS/ Ngoại/ Thần kinh</t>
  </si>
  <si>
    <t>HNT/ Khối LS/ Ngoại/ Thẩm mỹ</t>
  </si>
  <si>
    <t>HNT/ Khối LS/ Ngoại/ Nội trú Ngoại</t>
  </si>
  <si>
    <t>HNT/ Khối LS/ Ngoại/ Hợp tác PTTM</t>
  </si>
  <si>
    <t>HNT/ Khối LS/ KB/ Khám SKTQ</t>
  </si>
  <si>
    <t>HNT/ Khối LS/ KB/ Hợp tác SKTQ</t>
  </si>
  <si>
    <t>HNT/ Khối LS/ KB/ Dinh dưỡng</t>
  </si>
  <si>
    <t>HNT/ Khối LS/ LCK/ Răng hàm mặt</t>
  </si>
  <si>
    <t>HNT/ Khối LS/ LCK/ Tai mũi họng</t>
  </si>
  <si>
    <t>HNT/ Khối LS/ LCK/ Mắt</t>
  </si>
  <si>
    <t>HNT/ Khối LS/ Nội/ Đa khoa</t>
  </si>
  <si>
    <t>HNT/ Khối LS/ Nội/ Tiêu hóa</t>
  </si>
  <si>
    <t>HNT/ Khối LS/ Nội/ Hô hấp</t>
  </si>
  <si>
    <t>HNT/ Khối LS/ Nội/ Thần kinh</t>
  </si>
  <si>
    <t>HNT/ Khối LS/ Nội/ Nội tiết-TĐ</t>
  </si>
  <si>
    <t>HNT/ Khối LS/ Nội/ Cơ xương khớp</t>
  </si>
  <si>
    <t>HNT/ Khối LS/ Nội/ Thận</t>
  </si>
  <si>
    <t>HNT/ Khối LS/ Nội/ Da liễu</t>
  </si>
  <si>
    <t>HNT/ Khối LS/ Nội/ Nội trú Nội</t>
  </si>
  <si>
    <t>HNT/ Khối LS/ Nội/ Truyền nhiễm</t>
  </si>
  <si>
    <t>HNT/ Khối LS/ Tim mạch/ Nội và CTTM</t>
  </si>
  <si>
    <t>HNT/ Khối LS/ TT Gan/ Nội gan mật</t>
  </si>
  <si>
    <t>HNT/ Khối LS/ TT UB/ Ung bướu</t>
  </si>
  <si>
    <t>HNT/ Khối LS/ GMGĐ/ Điều trị đau</t>
  </si>
  <si>
    <t>HNT/ Khối LS/ GMGĐ/ Gây mê</t>
  </si>
  <si>
    <t>HNT/ Khối LS/ GMGĐ/ Phòng mổ</t>
  </si>
  <si>
    <t>HNT/ Khối LS/ GMGĐ/ Tiệt trùng</t>
  </si>
  <si>
    <t>HNT/ Khối LS/ Phục hồi chức năng</t>
  </si>
  <si>
    <t>HNT/ Khối Dược/ Quản lý Dược</t>
  </si>
  <si>
    <t>HNT/ Khối Dược/ Quầy thuốc</t>
  </si>
  <si>
    <t>HNT/ Khối Dự án/ 50tr USD</t>
  </si>
  <si>
    <t>1500000000_</t>
  </si>
  <si>
    <t>HHL/ BP Chung</t>
  </si>
  <si>
    <t>HHL/ Khối HC/ Chung</t>
  </si>
  <si>
    <t>HHL/ Khối HC/ Ban Giám đốc</t>
  </si>
  <si>
    <t>HHL/ Khối HC/ Nhân sự</t>
  </si>
  <si>
    <t>HHL/ Khối HC/ Đào tạo</t>
  </si>
  <si>
    <t>HHL/ Khối HC/ CNTT</t>
  </si>
  <si>
    <t>HHL/ Khối HC/ TC - KT</t>
  </si>
  <si>
    <t>HHL/ Khối HC/ Kinh doanh</t>
  </si>
  <si>
    <t>HHL/ Khối HC/ Marketing</t>
  </si>
  <si>
    <t>HHL/ Khối HC/ Chăm sóc KH</t>
  </si>
  <si>
    <t>HHL/ Khối HC/ Kho</t>
  </si>
  <si>
    <t>HHL/ Khối HC/ HC - Pháp chế</t>
  </si>
  <si>
    <t>HHL/ Khối HC/ Kỹ thuật</t>
  </si>
  <si>
    <t>HHL/ Khối HC/ Vệ sinh</t>
  </si>
  <si>
    <t>HHL/ Khối HC/ Bếp ăn</t>
  </si>
  <si>
    <t>HHL/ Khối HC/ Giặt là</t>
  </si>
  <si>
    <t>HHL/ Khối HC/ Bảo vệ</t>
  </si>
  <si>
    <t>HHL/ Khối HC/ KSCL</t>
  </si>
  <si>
    <t>HHL/ Khối HTLS/ KHTH</t>
  </si>
  <si>
    <t>HHL/ Khối HTLS/ Thiết bị y tế</t>
  </si>
  <si>
    <t>HHL/ Khối HTLS/ Quản lý DD</t>
  </si>
  <si>
    <t>HHL/ Khối CLS/ XN/ Chung</t>
  </si>
  <si>
    <t>HHL/ Khối CLS/ XN/ GPB</t>
  </si>
  <si>
    <t>HHL/ Khối CLS/ XN/ Hóa sinh</t>
  </si>
  <si>
    <t>HHL/ Khối CLS/ XN/ Huyết học</t>
  </si>
  <si>
    <t>HHL/ Khối CLS/ XN/ Miễn dịch</t>
  </si>
  <si>
    <t>HHL/ Khối CLS/ XN/ Vi sinh</t>
  </si>
  <si>
    <t>HHL/ Khối CLS/ CĐHA/ Chung</t>
  </si>
  <si>
    <t>HHL/ Khối CLS/ CĐHA/ Siêu âm</t>
  </si>
  <si>
    <t>HHL/ Khối CLS/ CĐHA/ Xquang</t>
  </si>
  <si>
    <t>HHL/ Khối CLS/ CĐHA/ CT Scanner</t>
  </si>
  <si>
    <t>HHL/ Khối CLS/ CĐHA/ MRI</t>
  </si>
  <si>
    <t>HHL/ Khối CLS/ CĐHA/ Thăm dò CN</t>
  </si>
  <si>
    <t>HHL/ Khối CLS/ CĐHA/ CĐHA can thiệp</t>
  </si>
  <si>
    <t>HHL/ Khối LS/ HSCC/ Hồi sức</t>
  </si>
  <si>
    <t>HHL/ Khối LS/ HSCC/ Cấp cứu</t>
  </si>
  <si>
    <t>HHL/ Khối LS/ HSCC/ Trạm y tế</t>
  </si>
  <si>
    <t>HHL/ Khối LS/ SPK/ Chung</t>
  </si>
  <si>
    <t>HHL/ Khối LS/ SPK/ Sản khoa</t>
  </si>
  <si>
    <t>HHL/ Khối LS/ SPK/ Phụ khoa</t>
  </si>
  <si>
    <t>HHL/ Khối LS/ SPK/ Nội trú Sản</t>
  </si>
  <si>
    <t>HHL/ Khối LS/ Hỗ trợ sinh sản</t>
  </si>
  <si>
    <t>HHL/ Khối LS/ Sơ sinh</t>
  </si>
  <si>
    <t>HHL/ Khối LS/ Nội nhi/ Nhi</t>
  </si>
  <si>
    <t>HHL/ Khối LS/ Nội nhi/ Vaccine</t>
  </si>
  <si>
    <t>1500406300_</t>
  </si>
  <si>
    <t>HHL/ Khối LS/ Nội nhi/ Nội trú nhi</t>
  </si>
  <si>
    <t>HHL/ Khối LS/ Ngoại/ Chấn thương</t>
  </si>
  <si>
    <t>HHL/ Khối LS/ Ngoại/ Tiêu hóa</t>
  </si>
  <si>
    <t>HHL/ Khối LS/ Ngoại/ Tiết niệu</t>
  </si>
  <si>
    <t>HHL/ Khối LS/ Ngoại/ Ngoại nhi</t>
  </si>
  <si>
    <t>HHL/ Khối LS/ Ngoại/ Thần kinh</t>
  </si>
  <si>
    <t>HHL/ Khối LS/ Ngoại/ Thẩm mỹ</t>
  </si>
  <si>
    <t>HHL/ Khối LS/ Ngoại/ Nội trú Ngoại</t>
  </si>
  <si>
    <t>HHL/ Khối LS/ Ngoại/ Hợp tác PTTM</t>
  </si>
  <si>
    <t>HHL/ Khối LS/ KB/ Khám SKTQ</t>
  </si>
  <si>
    <t>HHL/ Khối LS/ KB/ Hợp tác SKTQ</t>
  </si>
  <si>
    <t>HHL/ Khối LS/ KB/ Dinh dưỡng</t>
  </si>
  <si>
    <t>HHL/ Khối LS/ LCK/ Răng hàm mặt</t>
  </si>
  <si>
    <t>HHL/ Khối LS/ LCK/ Tai mũi họng</t>
  </si>
  <si>
    <t>HHL/ Khối LS/ LCK/ Mắt</t>
  </si>
  <si>
    <t>HHL/ Khối LS/ Nội/ Đa khoa</t>
  </si>
  <si>
    <t>HHL/ Khối LS/ Nội/ Tiêu hóa</t>
  </si>
  <si>
    <t>HHL/ Khối LS/ Nội/ Hô hấp</t>
  </si>
  <si>
    <t>HHL/ Khối LS/ Nội/ Thần kinh</t>
  </si>
  <si>
    <t>HHL/ Khối LS/ Nội/ Nội tiết-TĐ</t>
  </si>
  <si>
    <t>HHL/ Khối LS/ Nội/ Cơ xương khớp</t>
  </si>
  <si>
    <t>HHL/ Khối LS/ Nội/ Thận</t>
  </si>
  <si>
    <t>HHL/ Khối LS/ Nội/ Da liễu</t>
  </si>
  <si>
    <t>1500411000_</t>
  </si>
  <si>
    <t>HHL/ Khối LS/ Nội/ TT Người cao tuổi</t>
  </si>
  <si>
    <t>HHL/ Khối LS/ Nội/ Nội trú Nội</t>
  </si>
  <si>
    <t>HHL/ Khối LS/ Tim mạch/ Nội và CTTM</t>
  </si>
  <si>
    <t>HHL/ Khối LS/ TT Gan/ Nội gan mật</t>
  </si>
  <si>
    <t>HHL/ Khối LS/ TT UB/ Ung bướu</t>
  </si>
  <si>
    <t>HHL/ Khối LS/ GMGĐ/ Điều trị đau</t>
  </si>
  <si>
    <t>HHL/ Khối LS/ GMGĐ/ Gây mê</t>
  </si>
  <si>
    <t>HHL/ Khối LS/ GMGĐ/ Phòng mổ</t>
  </si>
  <si>
    <t>HHL/ Khối LS/ GMGĐ/ Tiệt trùng</t>
  </si>
  <si>
    <t>HHL/ Khối LS/ Phục hồi chức năng</t>
  </si>
  <si>
    <t>HHL/ Khối Dược/ Quản lý Dược</t>
  </si>
  <si>
    <t>HHL/ Khối Dược/ Quầy thuốc</t>
  </si>
  <si>
    <t>HHL/ Khối Dự án/ 50tr USD</t>
  </si>
  <si>
    <t>1600000000_</t>
  </si>
  <si>
    <t>HDN/ BP Chung</t>
  </si>
  <si>
    <t>HDN/ Khối HC/ Chung</t>
  </si>
  <si>
    <t>HDN/ Khối HC/ Ban Giám đốc</t>
  </si>
  <si>
    <t>HDN/ Khối HC/ Nhân sự</t>
  </si>
  <si>
    <t>HDN/ Khối HC/ Đào tạo</t>
  </si>
  <si>
    <t>HDN/ Khối HC/ CNTT</t>
  </si>
  <si>
    <t>HDN/ Khối HC/ TC - KT</t>
  </si>
  <si>
    <t>HDN/ Khối HC/ Kinh doanh</t>
  </si>
  <si>
    <t>HDN/ Khối HC/ Marketing</t>
  </si>
  <si>
    <t>HDN/ Khối HC/ Chăm sóc KH</t>
  </si>
  <si>
    <t>HDN/ Khối HC/ Kho</t>
  </si>
  <si>
    <t>HDN/ Khối HC/ HC - Pháp chế</t>
  </si>
  <si>
    <t>HDN/ Khối HC/ Kỹ thuật</t>
  </si>
  <si>
    <t>HDN/ Khối HC/ Vệ sinh</t>
  </si>
  <si>
    <t>HDN/ Khối HC/ Bếp ăn</t>
  </si>
  <si>
    <t>HDN/ Khối HC/ Giặt là</t>
  </si>
  <si>
    <t>HDN/ Khối HC/ Bảo vệ</t>
  </si>
  <si>
    <t>HDN/ Khối HC/ KSCL</t>
  </si>
  <si>
    <t>HDN/ Khối HTLS/ KHTH</t>
  </si>
  <si>
    <t>HDN/ Khối HTLS/ Thiết bị y tế</t>
  </si>
  <si>
    <t>HDN/ Khối HTLS/ Quản lý DD</t>
  </si>
  <si>
    <t>HDN/ Khối CLS/ XN/ Chung</t>
  </si>
  <si>
    <t>HDN/ Khối CLS/ XN/ GPB</t>
  </si>
  <si>
    <t>HDN/ Khối CLS/ XN/ Hóa sinh</t>
  </si>
  <si>
    <t>HDN/ Khối CLS/ XN/ Huyết học</t>
  </si>
  <si>
    <t>HDN/ Khối CLS/ XN/ Miễn dịch</t>
  </si>
  <si>
    <t>HDN/ Khối CLS/ XN/ Vi sinh</t>
  </si>
  <si>
    <t>HDN/ Khối CLS/ CĐHA/ Chung</t>
  </si>
  <si>
    <t>HDN/ Khối CLS/ CĐHA/ Siêu âm</t>
  </si>
  <si>
    <t>HDN/ Khối CLS/ CĐHA/ Xquang</t>
  </si>
  <si>
    <t>HDN/ Khối CLS/ CĐHA/ CT Scanner</t>
  </si>
  <si>
    <t>HDN/ Khối CLS/ CĐHA/ MRI</t>
  </si>
  <si>
    <t>HDN/ Khối CLS/ CĐHA/ Thăm dò CN</t>
  </si>
  <si>
    <t>HDN/ Khối LS/ HSCC/ Hồi sức</t>
  </si>
  <si>
    <t>HDN/ Khối LS/ HSCC/ Cấp cứu</t>
  </si>
  <si>
    <t>HDN/ Khối LS/ HSCC/ Trạm y tế</t>
  </si>
  <si>
    <t>HDN/ Khối LS/ SPK/ Chung</t>
  </si>
  <si>
    <t>HDN/ Khối LS/ SPK/ Sản khoa</t>
  </si>
  <si>
    <t>HDN/ Khối LS/ SPK/ Phụ khoa</t>
  </si>
  <si>
    <t>HDN/ Khối LS/ SPK/ Nội trú Sản</t>
  </si>
  <si>
    <t>1600402700_</t>
  </si>
  <si>
    <t>HDN/ Khối LS/ SPK/ Service line Vú</t>
  </si>
  <si>
    <t>HDN/ Khối LS/ Sơ sinh</t>
  </si>
  <si>
    <t>HDN/ Khối LS/ Nội nhi/ Nhi</t>
  </si>
  <si>
    <t>HDN/ Khối LS/ Nội nhi/ Vaccine</t>
  </si>
  <si>
    <t>HDN/ Khối LS/ Nội nhi/ Nội trú</t>
  </si>
  <si>
    <t>HDN/ Khối LS/ Ngoại/ Chấn thương</t>
  </si>
  <si>
    <t>HDN/ Khối LS/ Ngoại/ Tiêu hóa</t>
  </si>
  <si>
    <t>HDN/ Khối LS/ Ngoại/ Tiết niệu</t>
  </si>
  <si>
    <t>HDN/ Khối LS/ Ngoại/ Ngoại nhi</t>
  </si>
  <si>
    <t>HDN/ Khối LS/ Ngoại/ Thần kinh</t>
  </si>
  <si>
    <t>HDN/ Khối LS/ Ngoại/ Thẩm mỹ</t>
  </si>
  <si>
    <t>HDN/ Khối LS/ Ngoại/ Nội trú Ngoại</t>
  </si>
  <si>
    <t>HDN/ Khối LS/ Ngoại/ Hợp tác PTTM</t>
  </si>
  <si>
    <t>HDN/ Khối LS/ KB/ Khám SKTQ</t>
  </si>
  <si>
    <t>HDN/ Khối LS/ KB/ Hợp tác SKTQ</t>
  </si>
  <si>
    <t>HDN/ Khối LS/ KB/ Dinh dưỡng</t>
  </si>
  <si>
    <t>HDN/ Khối LS/ LCK/ Răng hàm mặt</t>
  </si>
  <si>
    <t>HDN/ Khối LS/ LCK/ Tai mũi họng</t>
  </si>
  <si>
    <t>HDN/ Khối LS/ LCK/ Mắt</t>
  </si>
  <si>
    <t>HDN/ Khối LS/ Nội/ Đa khoa</t>
  </si>
  <si>
    <t>HDN/ Khối LS/ Nội/ Tiêu hóa</t>
  </si>
  <si>
    <t>HDN/ Khối LS/ Nội/ Hô hấp</t>
  </si>
  <si>
    <t>HDN/ Khối LS/ Nội/ Thần kinh</t>
  </si>
  <si>
    <t>HDN/ Khối LS/ Nội/ Nội tiết-TĐ</t>
  </si>
  <si>
    <t>HDN/ Khối LS/ Nội/ Cơ xương khớp</t>
  </si>
  <si>
    <t>HDN/ Khối LS/ Nội/ Thận</t>
  </si>
  <si>
    <t>HDN/ Khối LS/ Nội/ Da liễu</t>
  </si>
  <si>
    <t>HDN/ Khối LS/ Nội/ Nội trú Nội</t>
  </si>
  <si>
    <t>HDN/ Khối LS/ Tim mạch/ Nội và CTTM</t>
  </si>
  <si>
    <t>HDN/ Khối LS/ TT Gan/ Nội gan mật</t>
  </si>
  <si>
    <t>HDN/ Khối LS/ TT UB/ Ung bướu</t>
  </si>
  <si>
    <t>HDN/ Khối LS/ GMGĐ/ Điều trị đau</t>
  </si>
  <si>
    <t>HDN/ Khối LS/ GMGĐ/ Gây mê</t>
  </si>
  <si>
    <t>HDN/ Khối LS/ GMGĐ/ Phòng mổ</t>
  </si>
  <si>
    <t>HDN/ Khối LS/ GMGĐ/ Tiệt trùng</t>
  </si>
  <si>
    <t>HDN/ Khối LS/ Phục hồi chức năng</t>
  </si>
  <si>
    <t>HDN/ Khối Dược/ Quản lý Dược</t>
  </si>
  <si>
    <t>HDN/ Khối Dược/ Quầy thuốc</t>
  </si>
  <si>
    <t>HDN/ Khối Dự án/ 50tr USD</t>
  </si>
  <si>
    <t>HDN/ Khối Dự án/ Malaria Treatment</t>
  </si>
  <si>
    <t>1700000000_</t>
  </si>
  <si>
    <t>HHP/ BP Chung</t>
  </si>
  <si>
    <t>HHP/ Khối HC/ Chung</t>
  </si>
  <si>
    <t>HHP/ Khối HC/ Ban Giám đốc</t>
  </si>
  <si>
    <t>HHP/ Khối HC/ Nhân sự</t>
  </si>
  <si>
    <t>HHP/ Khối HC/ Đào tạo</t>
  </si>
  <si>
    <t>HHP/ Khối HC/ CNTT</t>
  </si>
  <si>
    <t>HHP/ Khối HC/ TC - KT</t>
  </si>
  <si>
    <t>HHP/ Khối HC/ Kinh doanh</t>
  </si>
  <si>
    <t>HHP/ Khối HC/ Marketing</t>
  </si>
  <si>
    <t>HHP/ Khối HC/ Chăm sóc KH</t>
  </si>
  <si>
    <t>HHP/ Khối HC/ Kho</t>
  </si>
  <si>
    <t>HHP/ Khối HC/ HC - Pháp chế</t>
  </si>
  <si>
    <t>HHP/ Khối HC/ Kỹ thuật</t>
  </si>
  <si>
    <t>HHP/ Khối HC/ Vệ sinh</t>
  </si>
  <si>
    <t>HHP/ Khối HC/ Bếp ăn</t>
  </si>
  <si>
    <t>HHP/ Khối HC/ Giặt là</t>
  </si>
  <si>
    <t>HHP/ Khối HC/ Bảo vệ</t>
  </si>
  <si>
    <t>HHP/ Khối HC/ KSCL</t>
  </si>
  <si>
    <t>HHP/ Khối HTLS/ KHTH</t>
  </si>
  <si>
    <t>HHP/ Khối HTLS/ Thiết bị y tế</t>
  </si>
  <si>
    <t>HHP/ Khối HTLS/ Quản lý DD</t>
  </si>
  <si>
    <t>HHP/ Khối CLS/ XN/ Chung</t>
  </si>
  <si>
    <t>HHP/ Khối CLS/ XN/ GPB</t>
  </si>
  <si>
    <t>HHP/ Khối CLS/ XN/ Hóa sinh</t>
  </si>
  <si>
    <t>HHP/ Khối CLS/ XN/ Huyết học</t>
  </si>
  <si>
    <t>HHP/ Khối CLS/ XN/ Miễn dịch</t>
  </si>
  <si>
    <t>HHP/ Khối CLS/ XN/ Vi sinh</t>
  </si>
  <si>
    <t>HHP/ Khối CLS/ CĐHA/ Chung</t>
  </si>
  <si>
    <t>HHP/ Khối CLS/ CĐHA/ Siêu âm</t>
  </si>
  <si>
    <t>HHP/ Khối CLS/ CĐHA/ Xquang</t>
  </si>
  <si>
    <t>HHP/ Khối CLS/ CĐHA/ CT Scanner</t>
  </si>
  <si>
    <t>HHP/ Khối CLS/ CĐHA/ MRI</t>
  </si>
  <si>
    <t>HHP/ Khối CLS/ CĐHA/ Thăm dò CN</t>
  </si>
  <si>
    <t>HHP/ Khối CLS/ CĐHA/ CĐHA can thiệp</t>
  </si>
  <si>
    <t>HHP/ Khối LS/ HSCC/ Hồi sức</t>
  </si>
  <si>
    <t>HHP/ Khối LS/ HSCC/ Cấp cứu</t>
  </si>
  <si>
    <t>HHP/ Khối LS/ HSCC/ Trạm y tế</t>
  </si>
  <si>
    <t>HHP/ Khối LS/ SPK/ Chung</t>
  </si>
  <si>
    <t>HHP/ Khối LS/ SPK/ Sản khoa</t>
  </si>
  <si>
    <t>HHP/ Khối LS/ SPK/ Phụ khoa</t>
  </si>
  <si>
    <t>HHP/ Khối LS/ SPK/ Nội trú Sản</t>
  </si>
  <si>
    <t>HHP/ Khối LS/ Sơ sinh</t>
  </si>
  <si>
    <t>HHP/ Khối LS/ Nội nhi/ Nhi</t>
  </si>
  <si>
    <t>HHP/ Khối LS/ Nội nhi/ Vaccine</t>
  </si>
  <si>
    <t>HHP/ Khối LS/ Ngoại/ Chấn thương</t>
  </si>
  <si>
    <t>HHP/ Khối LS/ Ngoại/ Tiêu hóa</t>
  </si>
  <si>
    <t>HHP/ Khối LS/ Ngoại/ Tiết niệu</t>
  </si>
  <si>
    <t>HHP/ Khối LS/ Ngoại/ Ngoại nhi</t>
  </si>
  <si>
    <t>HHP/ Khối LS/ Ngoại/ Thần kinh</t>
  </si>
  <si>
    <t>HHP/ Khối LS/ Ngoại/ Thẩm mỹ</t>
  </si>
  <si>
    <t>HHP/ Khối LS/ Ngoại/ Nội trú Ngoại</t>
  </si>
  <si>
    <t>HHP/ Khối LS/ Ngoại/ Hợp tác PTTM</t>
  </si>
  <si>
    <t>HHP/ Khối LS/ KB/ Khám SKTQ</t>
  </si>
  <si>
    <t>HHP/ Khối LS/ KB/ Hợp tác SKTQ</t>
  </si>
  <si>
    <t>HHP/ Khối LS/ KB/ Dinh dưỡng</t>
  </si>
  <si>
    <t>HHP/ Khối LS/ LCK/ Răng hàm mặt</t>
  </si>
  <si>
    <t>HHP/ Khối LS/ LCK/ Tai mũi họng</t>
  </si>
  <si>
    <t>HHP/ Khối LS/ LCK/ Mắt</t>
  </si>
  <si>
    <t>HHP/ Khối LS/ LCK/ Hợp tác RHM</t>
  </si>
  <si>
    <t>HHP/ Khối LS/ LCK/ Hợp tác Mắt</t>
  </si>
  <si>
    <t>HHP/ Khối LS/ Nội/ Đa khoa</t>
  </si>
  <si>
    <t>HHP/ Khối LS/ Nội/ Tiêu hóa</t>
  </si>
  <si>
    <t>HHP/ Khối LS/ Nội/ Hô hấp</t>
  </si>
  <si>
    <t>HHP/ Khối LS/ Nội/ Thần kinh</t>
  </si>
  <si>
    <t>HHP/ Khối LS/ Nội/ Nội tiết-TĐ</t>
  </si>
  <si>
    <t>HHP/ Khối LS/ Nội/ Cơ xương khớp</t>
  </si>
  <si>
    <t>HHP/ Khối LS/ Nội/ Thận</t>
  </si>
  <si>
    <t>HHP/ Khối LS/ Nội/ Da liễu</t>
  </si>
  <si>
    <t>HHP/ Khối LS/ Nội/ Nội trú Nội</t>
  </si>
  <si>
    <t>HHP/ Khối LS/ Tim mạch/ Nội và CTTM</t>
  </si>
  <si>
    <t>HHP/ Khối LS/ TT Gan/ Nội gan mật</t>
  </si>
  <si>
    <t>HHP/ Khối LS/ TT UB/ Ung bướu</t>
  </si>
  <si>
    <t>HHP/ Khối LS/ GMGĐ/ Điều trị đau</t>
  </si>
  <si>
    <t>HHP/ Khối LS/ GMGĐ/ Gây mê</t>
  </si>
  <si>
    <t>HHP/ Khối LS/ GMGĐ/ Phòng mổ</t>
  </si>
  <si>
    <t>HHP/ Khối LS/ GMGĐ/ Tiệt trùng</t>
  </si>
  <si>
    <t>HHP/ Khối LS/ Phục hồi chức năng</t>
  </si>
  <si>
    <t>HHP/ Khối Dược/ Quản lý Dược</t>
  </si>
  <si>
    <t>HHP/ Khối Dược/ Quầy thuốc</t>
  </si>
  <si>
    <t>HHP/ Khối Dự án/ 50tr USD</t>
  </si>
  <si>
    <t>1800000000_</t>
  </si>
  <si>
    <t>CNC/ BP Chung</t>
  </si>
  <si>
    <t>CNC/ Khối HC/ Chung</t>
  </si>
  <si>
    <t>CNC/ Khối HC/ Ban Giám đốc</t>
  </si>
  <si>
    <t>CNC/ Khối HC/ TC - KT</t>
  </si>
  <si>
    <t>CNC/ Khối HC/ Kho</t>
  </si>
  <si>
    <t>CNC/ Khối HC/ HC - Pháp chế</t>
  </si>
  <si>
    <t>CNC/ Khối CLS/ Liệu pháp tế bào</t>
  </si>
  <si>
    <t>CNC/ Khối CLS/ Biobank</t>
  </si>
  <si>
    <t>CNC/ Khối CLS/ Di truyền y học</t>
  </si>
  <si>
    <t>CNC/ Khối CLS/ CNG/Dự án Big Data</t>
  </si>
  <si>
    <t>CNC/ Khối CLS/ Nhóm QC</t>
  </si>
  <si>
    <t>1800901000_</t>
  </si>
  <si>
    <t>CNC/ Khối Dự án/ 50tr USD</t>
  </si>
  <si>
    <t>1800902000_</t>
  </si>
  <si>
    <t>CNC/ Khối Dự án/ NC/ UTĐTT</t>
  </si>
  <si>
    <t>1800906001_</t>
  </si>
  <si>
    <t>CNC/ Khối Dự án/ NC/ ĐTISC</t>
  </si>
  <si>
    <t>1800906002_</t>
  </si>
  <si>
    <t>CNC/ Khối Dự án/ NC/ ĐT02</t>
  </si>
  <si>
    <t>1800906003_</t>
  </si>
  <si>
    <t>CNC/ Khối Dự án/ NC/ ĐT03</t>
  </si>
  <si>
    <t>1800906004_</t>
  </si>
  <si>
    <t>CNC/ Khối Dự án/ NC/ ĐT04</t>
  </si>
  <si>
    <t>1800906005_</t>
  </si>
  <si>
    <t>CNC/ Khối Dự án/ NC/ ĐT05</t>
  </si>
  <si>
    <t>1800906007_</t>
  </si>
  <si>
    <t>CNC/ Khối Dự án/ NC/ ĐT07</t>
  </si>
  <si>
    <t>1800906008_</t>
  </si>
  <si>
    <t>CNC/ Khối Dự án/ NC/ ĐT08</t>
  </si>
  <si>
    <t>1800906009_</t>
  </si>
  <si>
    <t>CNC/ Khối Dự án/ NC/ ĐTADBM</t>
  </si>
  <si>
    <t>1800906010_</t>
  </si>
  <si>
    <t>CNC/ Khối Dự án/ NC/ ĐTVC1</t>
  </si>
  <si>
    <t>1800906011_</t>
  </si>
  <si>
    <t>CNC/ Khối Dự án/ NC/ ĐTEV</t>
  </si>
  <si>
    <t>1800906012_</t>
  </si>
  <si>
    <t>CNC/ Khối Dự án/ NC/ ĐT Ngủ Rũ Type 1</t>
  </si>
  <si>
    <t>1800906013_</t>
  </si>
  <si>
    <t>CNC/ Khối Dự án/ NC/ ĐT ứ mật trong gan</t>
  </si>
  <si>
    <t>1800906014_</t>
  </si>
  <si>
    <t>CNC/ Khối Dự án/ NC/ ĐT loạn sản PQP</t>
  </si>
  <si>
    <t>1800906015_</t>
  </si>
  <si>
    <t>CNC/ Khối Dự án/ NC/ CD19 CAR-T</t>
  </si>
  <si>
    <t>1800906016_</t>
  </si>
  <si>
    <t>CNC/ Khối Dự án/ NC/ NH màng ối &amp; SX TGM</t>
  </si>
  <si>
    <t>1800906017_</t>
  </si>
  <si>
    <t>CNC/ Khối Dự án/ NC/ DT 06 CART</t>
  </si>
  <si>
    <t>1800906018_</t>
  </si>
  <si>
    <t>CNC/ Khối Dự án/ NC/ISC1911 dịch não tủy</t>
  </si>
  <si>
    <t>1800906019_</t>
  </si>
  <si>
    <t>CNC/ Khối Dự án/ NC/ ISC1807 UCMSC-EV</t>
  </si>
  <si>
    <t>CNC/NC/ PTSP2 khối mô dây rốn</t>
  </si>
  <si>
    <t>CNC/NC/LPTB-20.34.PRO-TBGTRS</t>
  </si>
  <si>
    <t>CNC/NC/DTYH-GENEPANEL</t>
  </si>
  <si>
    <t>CNC/NC/QC-PRPEV-PROCARTA</t>
  </si>
  <si>
    <t>1800906034_</t>
  </si>
  <si>
    <t>CNC/NC/QC-VINUNI-MD</t>
  </si>
  <si>
    <t>CNC/ Khối Dự án/ SX thử nghiệm</t>
  </si>
  <si>
    <t>9000000000_</t>
  </si>
  <si>
    <t>VNC/ BP Chung</t>
  </si>
  <si>
    <t>VNC/ Khối HC/ Chung</t>
  </si>
  <si>
    <t>VNC/ Khối HC/ Ban Giám đốc</t>
  </si>
  <si>
    <t>VNC/ Khối HC/ TC - KT</t>
  </si>
  <si>
    <t>VNC/ Khối HC/ Kho</t>
  </si>
  <si>
    <t>VNC/ Khối HC/ HC - Pháp chế</t>
  </si>
  <si>
    <t>VNC/ Khối CLS/ CNG/Dự án Big Data</t>
  </si>
  <si>
    <t>VNC/ Khối CLS/ CNG/Dự án  DNA liệt sỹ</t>
  </si>
  <si>
    <t>VNC/ Khối CLS/ CNG/Sản xuất Vinkit CoV2</t>
  </si>
  <si>
    <t>VNC/ Khối CLS/ CNG/Dịch vụ</t>
  </si>
  <si>
    <t>VNC/ Khối Dự án/ 50tr USD</t>
  </si>
  <si>
    <t>VNC/ Khối Dự án/ Nghiên cứu</t>
  </si>
  <si>
    <t>VNC/ Khối Dự án/ NC/ ĐTISC</t>
  </si>
  <si>
    <t>VNC/ Khối Dự án/ NC/ ĐT02</t>
  </si>
  <si>
    <t>VNC/ Khối Dự án/ NC/ ĐT03</t>
  </si>
  <si>
    <t>VNC/ Khối Dự án/ NC/ ĐT04</t>
  </si>
  <si>
    <t>VNC/ Khối Dự án/ NC/ ĐT05</t>
  </si>
  <si>
    <t>VNC/ Khối Dự án/ NC/ ĐT07</t>
  </si>
  <si>
    <t>VNC/ Khối Dự án/ NC/ ĐT08</t>
  </si>
  <si>
    <t>VNC/ Khối Dự án/ NC/ ĐTADBM</t>
  </si>
  <si>
    <t>VNC/ Khối Dự án/ NC/ ĐTVC1</t>
  </si>
  <si>
    <t>VNC/ Khối Dự án/ NC/ ĐTEV</t>
  </si>
  <si>
    <t>VNC/ Khối Dự án/ NC/ ĐT Ngủ Rũ Type 1</t>
  </si>
  <si>
    <t>VNC/ Khối Dự án/ NC/ ĐT ứ mật trong gan</t>
  </si>
  <si>
    <t>VNC/ Khối Dự án/ NC/ ĐT loạn sản PQP</t>
  </si>
  <si>
    <t>VNC/ Khối Dự án/ NC/ CD19 CAR-T</t>
  </si>
  <si>
    <t>VNC/ Khối Dự án/ NC/NH màng ối &amp; SX TGM</t>
  </si>
  <si>
    <t>VNC/ Khối Dự án/ NC/DT 06 CART</t>
  </si>
  <si>
    <t>VNC/ Khối Dự án/ NC/ISC1911 dịch não tủy</t>
  </si>
  <si>
    <t>VNC/ Khối Dự án/ NC/ ISC1807 UCMSC-EV</t>
  </si>
  <si>
    <t>VNC/ Khối Dự án/ NC/ XN ADN ty thể</t>
  </si>
  <si>
    <t>VNC/ Khối Dự án/ NC/ ESP người lớn</t>
  </si>
  <si>
    <t>VNC/ Khối Dự án/ NC/ DA màng ối</t>
  </si>
  <si>
    <t>VNC/ Khối Dự án/ NC/ SXTN Kit xn Covid19</t>
  </si>
  <si>
    <t>VNC/ Khối Dự án/ NC/ COPD - TBG</t>
  </si>
  <si>
    <t>VNC/ Khối Dự án/ NC/ Plasma điều trị CoV2</t>
  </si>
  <si>
    <t>VNC/ Khối Dự án/ NC/ Nhãn mở pha 1</t>
  </si>
  <si>
    <t>VNC/ Khối Dự án/ NC/ NGS động kinh</t>
  </si>
  <si>
    <t>VNC/ Khối Dự án/ NC/ Chấn thương sọ não</t>
  </si>
  <si>
    <t>VNC/ Khối Dự án/ NC/ NGS tim mạch</t>
  </si>
  <si>
    <t>VNC/ Khối Dự án/ NC/ MUSE in 3D</t>
  </si>
  <si>
    <t>VNC/ Khối Dự án/ NC/ Sức khỏe người cao tuổi</t>
  </si>
  <si>
    <t>VNC/ Khối Dự án/ NC/ Xơ gan</t>
  </si>
  <si>
    <t>VNC/ Khối Dự án/ NC/ ĐT suy giảm nội tiết tố sinh dục ở nam giới</t>
  </si>
  <si>
    <t>VNC/ Khối Dự án/ NC/ XN dấu ấn mô</t>
  </si>
  <si>
    <t>VNC/ Khối Dự án/ NC/ Covid ADRS</t>
  </si>
  <si>
    <t>VNC/ Khối Dự án/ NC/ ĐT bại não do ngạt</t>
  </si>
  <si>
    <t>VNC/ Khối Dự án/ NC/ ĐT TK TB đơn nhân</t>
  </si>
  <si>
    <t>9000906044_</t>
  </si>
  <si>
    <t>VNC/ Khối Dự án/ NC/ĐT huyết tương giàu tiểu cầu ít bạch cầu</t>
  </si>
  <si>
    <t>9000906045_</t>
  </si>
  <si>
    <t>VNC/ Khối Dự án/ NC/TBG Tự thân từ mô mỡ - Nội tiết tố nữ</t>
  </si>
  <si>
    <t>9000906046_</t>
  </si>
  <si>
    <t>VNC/ Khối Dự án/ NC/Vicell1_Bại não</t>
  </si>
  <si>
    <t>9000906047_</t>
  </si>
  <si>
    <t>VNC/ Khối Dự án/ NC/Vicell1_Thoái hóa khớp gối</t>
  </si>
  <si>
    <t>9000906048_</t>
  </si>
  <si>
    <t>VNC/ Khối Dự án/ NC/Vinsuper Rụng tóc</t>
  </si>
  <si>
    <t>VNC/ Khối Dự án/ SX thử nghiệm</t>
  </si>
  <si>
    <t>9100000000_</t>
  </si>
  <si>
    <t>YHTT/ BP Chung</t>
  </si>
  <si>
    <t>YHTT/ Khối HC/ Chung</t>
  </si>
  <si>
    <t>YHTT/ Khối HC/ Ban Giám đốc</t>
  </si>
  <si>
    <t>YHTT/ Khối HC/ TC - KT</t>
  </si>
  <si>
    <t>YHTT/ Khối HC/ Kho</t>
  </si>
  <si>
    <t>YHTT/ Khối HC/ HC - Pháp chế</t>
  </si>
  <si>
    <t>YHTT/ Khối Dự án/ 50tr USD</t>
  </si>
  <si>
    <t>YHTT/ Khối Dự án/ Quản lý nghiên cứu KH</t>
  </si>
  <si>
    <t>YHTT/ Khối Dự án/ Thử nghiệm LS</t>
  </si>
  <si>
    <t>YHTT/ Khối Dự án/ Chuyển giao CN</t>
  </si>
  <si>
    <t>CNC/ Khối HC/ CNTT</t>
  </si>
  <si>
    <t>HCP/ Khối CLS/ Biobank</t>
  </si>
  <si>
    <t>HDN/ Khối CLS/ Biobank</t>
  </si>
  <si>
    <t>HNT/ Khối CLS/ Biobank</t>
  </si>
  <si>
    <t>HHL/ Khối CLS/ Biobank</t>
  </si>
  <si>
    <t>HHP/ Khối CLS/ Biobank</t>
  </si>
  <si>
    <t>HPQ/ Khối CLS/ Liệu pháp tế bào</t>
  </si>
  <si>
    <t>HCP/ Khối CLS/ Liệu pháp tế bào</t>
  </si>
  <si>
    <t>HNT/ Khối CLS/ Liệu pháp tế bào</t>
  </si>
  <si>
    <t>HHL/ Khối CLS/ Liệu pháp tế bào</t>
  </si>
  <si>
    <t>HDN/ Khối CLS/ Liệu pháp tế bào</t>
  </si>
  <si>
    <t>HHP/ Khối CLS/ Liệu pháp tế bào</t>
  </si>
  <si>
    <t>HPQ/ Khối CLS/ Di truyền y học</t>
  </si>
  <si>
    <t>HCP/ Khối CLS/ Di truyền y học</t>
  </si>
  <si>
    <t>HNT/ Khối CLS/ Di truyền y học</t>
  </si>
  <si>
    <t>HHL/ Khối CLS/ Di truyền y học</t>
  </si>
  <si>
    <t>HDN/ Khối CLS/ Di truyền y học</t>
  </si>
  <si>
    <t>HHP/ Khối CLS/ Di truyền y học</t>
  </si>
  <si>
    <t>HTC/ Khối CLS/ QC(PRP)</t>
  </si>
  <si>
    <t>HPQ/ Khối CLS/ QC(PRP)</t>
  </si>
  <si>
    <t>HCP/ Khối CLS/ QC(PRP)</t>
  </si>
  <si>
    <t>HNT/ Khối CLS/ QC(PRP)</t>
  </si>
  <si>
    <t>HHL/ Khối CLS/ QC(PRP)</t>
  </si>
  <si>
    <t>HDN/ Khối CLS/ QC(PRP)</t>
  </si>
  <si>
    <t>HHP/ Khối CLS/ QC(PRP)</t>
  </si>
  <si>
    <t>HHL/ Khối LS/ Ngoại/ CTCH&amp;YHTT</t>
  </si>
  <si>
    <t>HHP/ Khối LS/ Ngoại/ CTCH&amp;YHTT</t>
  </si>
  <si>
    <t>HTC/ Khối LS/ Nội/ SPD</t>
  </si>
  <si>
    <t>CNC/ Khối Dự án/ NC/ Tuvida</t>
  </si>
  <si>
    <t>CNC/ Khối Dự án/ NC/ Tuyrangkhon</t>
  </si>
  <si>
    <t>C7T/ Khối CLS/ Lab phòng chống độc</t>
  </si>
  <si>
    <t>CNC/ Khối Dự án/ Vinbiocare</t>
  </si>
  <si>
    <t>HTC/ Khối LS/ Nội/ Share</t>
  </si>
  <si>
    <t>VNC/ Khối Dự án/ NC/SP chế tiết từ TBG</t>
  </si>
  <si>
    <t>C7T/ Khối LS/ Nội/ Share</t>
  </si>
  <si>
    <t>HTC/ Khối Dược/ Quầy thuốc-KD</t>
  </si>
  <si>
    <t>C7T/ Khối Dược/ Quầy thuốc-KD</t>
  </si>
  <si>
    <t>HPQ/ Khối Dược/ Quầy thuốc-KD</t>
  </si>
  <si>
    <t>HCP/ Khối Dược/ Quầy thuốc-KD</t>
  </si>
  <si>
    <t>HNT/ Khối Dược/ Quầy thuốc-KD</t>
  </si>
  <si>
    <t>HHL/ Khối Dược/ Quầy thuốc-KD</t>
  </si>
  <si>
    <t>HDN/ Khối Dược/ Quầy thuốc-KD</t>
  </si>
  <si>
    <t>HHP/ Khối Dược/ Quầy thuốc-KD</t>
  </si>
  <si>
    <t>HO/Kinh doanh/ Thẩm mỹ</t>
  </si>
  <si>
    <t>HO/Kinh doanh/ TPCN</t>
  </si>
  <si>
    <t>HO/Kinh doanh/ OEC</t>
  </si>
  <si>
    <t>HO/Kinh doanh/ Youtube</t>
  </si>
  <si>
    <t>HO/Kinh doanh/ telehealth</t>
  </si>
  <si>
    <t>HO/ Khối CLS/ Lab phòng chống độc</t>
  </si>
  <si>
    <t>YHTT/Khối Dự án/NC/ĐTEV</t>
  </si>
  <si>
    <t>1800906039_</t>
  </si>
  <si>
    <t>CNC/ Khối Dự án/R&amp;D/BIOBANK/KIT_TLTB</t>
  </si>
  <si>
    <t>1800906040_</t>
  </si>
  <si>
    <t>CNC/ Khối Dự án/R&amp;D/BIOBANK/TBMDBANK</t>
  </si>
  <si>
    <t>1800906041_</t>
  </si>
  <si>
    <t>CNC/ Khối Dự án/R&amp;D/NCKH/IVF_MDTC</t>
  </si>
  <si>
    <t>1800906042_</t>
  </si>
  <si>
    <t>CNC/ Khối Dự án/R&amp;D/NCKH/EV_PHASE II</t>
  </si>
  <si>
    <t>1800906043_</t>
  </si>
  <si>
    <t>CNC/ Khối Dự án/R&amp;D/NCKH/TOC</t>
  </si>
  <si>
    <t>1800906044_</t>
  </si>
  <si>
    <t>CNC/ Khối Dự án/R&amp;D/NCKH/TBS</t>
  </si>
  <si>
    <t>1800906045_</t>
  </si>
  <si>
    <t>CNC/ Khối Dự án/R&amp;D/DTYH/RNASeq-WOI</t>
  </si>
  <si>
    <t>1800906046_</t>
  </si>
  <si>
    <t>CNC/ Khối Dự án/R&amp;D/DTYH/TVDT_AI</t>
  </si>
  <si>
    <t>1800906047_</t>
  </si>
  <si>
    <t>CNC/ Khối Dự án/R&amp;D/DTYH/CANCERSEEK</t>
  </si>
  <si>
    <t>1800906048_</t>
  </si>
  <si>
    <t>CNC/ Khối Dự án/R&amp;D/LPTB/MMDR</t>
  </si>
  <si>
    <t>1800906049_</t>
  </si>
  <si>
    <t>CNC/ Khối Dự án/R&amp;D/LPTB/TBGMM</t>
  </si>
  <si>
    <t>1800906050_</t>
  </si>
  <si>
    <t>CNC/ Khối Dự án/R&amp;D/QC/NK</t>
  </si>
  <si>
    <t>1800906051_</t>
  </si>
  <si>
    <t>CNC/ Khối Dự án/R&amp;D/QC/PRP_MCR</t>
  </si>
  <si>
    <t>1800906052_</t>
  </si>
  <si>
    <t>CNC/ Khối Dự án/SARs-COV2</t>
  </si>
  <si>
    <t>1801100000_</t>
  </si>
  <si>
    <t>CNC/Phòng vận hành</t>
  </si>
  <si>
    <t>1801101000_</t>
  </si>
  <si>
    <t>1801301000_</t>
  </si>
  <si>
    <t>1801302000_</t>
  </si>
  <si>
    <t>CNC/Di truyền Y học</t>
  </si>
  <si>
    <t>1801410000_</t>
  </si>
  <si>
    <t>CNC/Xét nghiệm/Chung</t>
  </si>
  <si>
    <t>1801412000_</t>
  </si>
  <si>
    <t>CNC/Xét nghiệm hóa sinh</t>
  </si>
  <si>
    <t>1801413000_</t>
  </si>
  <si>
    <t>CNC/Xét nghiệm huyết học</t>
  </si>
  <si>
    <t>1801415000_</t>
  </si>
  <si>
    <t>CNC/Xét Nghiệm Vi Sinh</t>
  </si>
  <si>
    <t>1801514000_</t>
  </si>
  <si>
    <t>CNC/IVF</t>
  </si>
  <si>
    <t>1801682000_</t>
  </si>
  <si>
    <t>CNC/Thẩm mỹ</t>
  </si>
  <si>
    <t>1801906000_</t>
  </si>
  <si>
    <t>CNC/Nghiên cứu</t>
  </si>
  <si>
    <t>1801906001_</t>
  </si>
  <si>
    <t>CNC/NC/XN vi sinh đường ruột</t>
  </si>
  <si>
    <t>1801906002_</t>
  </si>
  <si>
    <t>CNC/NC/Realtime-PCR XĐ đột biến gen tuyến giáp</t>
  </si>
  <si>
    <t>1801907000_</t>
  </si>
  <si>
    <t>CNC/Dự án SXTN( sản xuất thí nghiệm)</t>
  </si>
  <si>
    <t>1801906012_</t>
  </si>
  <si>
    <t>1801906028_</t>
  </si>
  <si>
    <t>1801906029_</t>
  </si>
  <si>
    <t>1801906030_</t>
  </si>
  <si>
    <t>CNC/NC/Ung thư phổi &amp; đại trực tràng (310.22.70 SRI)</t>
  </si>
  <si>
    <t>1801906031_</t>
  </si>
  <si>
    <t>CNC/NC/SX MẪU &amp; SS LIÊN PHÒNG XN theo AABB VÀ ISO</t>
  </si>
  <si>
    <t>1801906032_</t>
  </si>
  <si>
    <t>CNC/NC/nội mạc tử cung (rsERT)_22.25.SRI</t>
  </si>
  <si>
    <t>1801906039_</t>
  </si>
  <si>
    <t>1801906040_</t>
  </si>
  <si>
    <t>1801906041_</t>
  </si>
  <si>
    <t>1801906042_</t>
  </si>
  <si>
    <t>1801906043_</t>
  </si>
  <si>
    <t>1801906044_</t>
  </si>
  <si>
    <t>1801906045_</t>
  </si>
  <si>
    <t>1801906046_</t>
  </si>
  <si>
    <t>1801906047_</t>
  </si>
  <si>
    <t>1801906048_</t>
  </si>
  <si>
    <t>1801906049_</t>
  </si>
  <si>
    <t>1801906050_</t>
  </si>
  <si>
    <t>1801906051_</t>
  </si>
  <si>
    <t>1801906052_</t>
  </si>
  <si>
    <t>1801906053_</t>
  </si>
  <si>
    <t>CNC/ Khối Dự án/Phát triển sp EV-VIP</t>
  </si>
  <si>
    <t>1801906054_</t>
  </si>
  <si>
    <t>CNC/ Khối Dự án/XĐ type virut Adeno-dịch viêm đg hô hấp</t>
  </si>
  <si>
    <t>1801906055_</t>
  </si>
  <si>
    <t>CNC/NC/Viện miễn dịch dị ứng</t>
  </si>
  <si>
    <t>1801906056_</t>
  </si>
  <si>
    <t>CNC/NC/23.12.SRI/Gel HA và mặt nạ EV Thẩm Mỹ</t>
  </si>
  <si>
    <t>1801906057_</t>
  </si>
  <si>
    <t>CNC/ Khối Dự án/NC ung thư xương</t>
  </si>
  <si>
    <t>1802301000_</t>
  </si>
  <si>
    <t>1802302000_</t>
  </si>
  <si>
    <t>CNC / QC</t>
  </si>
  <si>
    <t>1802906055_</t>
  </si>
  <si>
    <t>1101407600_</t>
  </si>
  <si>
    <t>CRC/ Khối LS/ Ngoại/ Thẩm mỹ</t>
  </si>
  <si>
    <t>1000107001_</t>
  </si>
  <si>
    <t>9000906043_</t>
  </si>
  <si>
    <t>VNC/ Khối Dự án/ NC/Nuôi cấy Vcell</t>
  </si>
  <si>
    <t>1500411400_</t>
  </si>
  <si>
    <t>HHL/ Khối LS/ Nội/ Truyền nhiễm</t>
  </si>
  <si>
    <t>1700411400_</t>
  </si>
  <si>
    <t>HHP/ Khối LS/ Nội/ Truyền nhiễm</t>
  </si>
  <si>
    <t>1301411200_</t>
  </si>
  <si>
    <t>CSG/ Khối LS/ Nội/ Miễn dịch DỨ</t>
  </si>
  <si>
    <t>1200411200_</t>
  </si>
  <si>
    <t>HPQ/ Khối LS/ Nội/ Miễn dịch DỨ</t>
  </si>
  <si>
    <t>1400411200_</t>
  </si>
  <si>
    <t>HNT/ Khối LS/ Nội/ Miễn dịch DỨ</t>
  </si>
  <si>
    <t>1500411200_</t>
  </si>
  <si>
    <t>HHL/ Khối LS/ Nội/ Miễn dịch DỨ</t>
  </si>
  <si>
    <t>1700411200_</t>
  </si>
  <si>
    <t>HHP/ Khối LS/ Nội/ Miễn dịch DỨ</t>
  </si>
  <si>
    <t>1300411200_</t>
  </si>
  <si>
    <t>HCP/ Khối LS/ Nội/ Miễn dịch DỨ</t>
  </si>
  <si>
    <t>1600411200_</t>
  </si>
  <si>
    <t>HDN/ Khối LS/ Nội/ Miễn dịch DỨ</t>
  </si>
  <si>
    <t>HTC/ Khối LS/ Nội/ Thẩm mỹ</t>
  </si>
  <si>
    <t>1101407601_</t>
  </si>
  <si>
    <t>CRC/ Khối LS/ Nội/ Thẩm mỹ</t>
  </si>
  <si>
    <t>1300407601_</t>
  </si>
  <si>
    <t>HCP/ Khối LS/ Nội/ Thẩm mỹ</t>
  </si>
  <si>
    <t>1800906037_</t>
  </si>
  <si>
    <t>CNC/ Khối Dự án/ NC/ Xét nghiệm tử cung</t>
  </si>
  <si>
    <t>9300000000_</t>
  </si>
  <si>
    <t>VNCMD/ BP Chung</t>
  </si>
  <si>
    <t>9300100000_</t>
  </si>
  <si>
    <t>VNCMD/ Khối VH/ Chung</t>
  </si>
  <si>
    <t>9300111000_</t>
  </si>
  <si>
    <t>VNCMD/ Khối VH/ Kho</t>
  </si>
  <si>
    <t>9300112000_</t>
  </si>
  <si>
    <t>VNCMD/ Khối VH/ Hành chính tổng hợp</t>
  </si>
  <si>
    <t>9300122000_</t>
  </si>
  <si>
    <t>VNCMD/ Khối VH/ QHQT &amp; CGCN</t>
  </si>
  <si>
    <t>9300331000_</t>
  </si>
  <si>
    <t>VNCMD/ Khối CLS/ MD DỨ tự miễn/ Chung</t>
  </si>
  <si>
    <t>9300331001_</t>
  </si>
  <si>
    <t>VNCMD/ Khối CLS/ MD DỨ tự miễn/ DỨ MD LS</t>
  </si>
  <si>
    <t>9300331002_</t>
  </si>
  <si>
    <t>VNCMD/ Khối CLS/ MD DỨ tự miễn/ Bệnh tự miễn</t>
  </si>
  <si>
    <t>9300332000_</t>
  </si>
  <si>
    <t>VNCMD/ Khối CLS/ MD ung thư/ Chung</t>
  </si>
  <si>
    <t>9300332001_</t>
  </si>
  <si>
    <t>VNCMD/ Khối CLS/ MD ung thư/ Liệu pháp MD ung thư</t>
  </si>
  <si>
    <t>9300332002_</t>
  </si>
  <si>
    <t>VNCMD/ Khối CLS/ MD ung thư/ Y học chính xác</t>
  </si>
  <si>
    <t>9300306000_</t>
  </si>
  <si>
    <t>VNCMD/ Khối CLS/ Lab trung tâm/ Chung</t>
  </si>
  <si>
    <t>9300306001_</t>
  </si>
  <si>
    <t>VNCMD/ Khối CLS/ Lab trung tâm/ Tế bào &amp; FACS</t>
  </si>
  <si>
    <t>9300306002_</t>
  </si>
  <si>
    <t>VNCMD/ Khối CLS/ Lab trung tâm/ Hiển vi &amp; SHPT</t>
  </si>
  <si>
    <t>9300306003_</t>
  </si>
  <si>
    <t>VNCMD/ Khối CLS/ Lab trung tâm/ Tin sinh</t>
  </si>
  <si>
    <t>9300306004_</t>
  </si>
  <si>
    <t>VNCMD/ Khối CLS/ Lab trung tâm/ Data scientist</t>
  </si>
  <si>
    <t>1105000000_</t>
  </si>
  <si>
    <t>COP/ BP Chung</t>
  </si>
  <si>
    <t>1105100000_</t>
  </si>
  <si>
    <t>COP/ Khối HC/ Chung</t>
  </si>
  <si>
    <t>1105112000_</t>
  </si>
  <si>
    <t>COP/ Khối HC/ HC - Pháp chế</t>
  </si>
  <si>
    <t>1105114000_</t>
  </si>
  <si>
    <t>COP/ Khối HC/ Vệ sinh</t>
  </si>
  <si>
    <t>1105301100_</t>
  </si>
  <si>
    <t>COP/ Khối CLS/ XN/ GPB</t>
  </si>
  <si>
    <t>1105301200_</t>
  </si>
  <si>
    <t>COP/ Khối CLS/ XN/ Hóa sinh</t>
  </si>
  <si>
    <t>1105301300_</t>
  </si>
  <si>
    <t>COP/ Khối CLS/ XN/ Huyết học</t>
  </si>
  <si>
    <t>1105301400_</t>
  </si>
  <si>
    <t>COP/ Khối CLS/ XN/ Miễn dịch</t>
  </si>
  <si>
    <t>1105301500_</t>
  </si>
  <si>
    <t>COP/ Khối CLS/ XN/ Vi sinh</t>
  </si>
  <si>
    <t>1105302100_</t>
  </si>
  <si>
    <t>COP/ Khối CLS/ CĐHA/ Siêu âm</t>
  </si>
  <si>
    <t>1105302200_</t>
  </si>
  <si>
    <t>COP/ Khối CLS/ CĐHA/ Xquang</t>
  </si>
  <si>
    <t>1105305000_</t>
  </si>
  <si>
    <t>COP/ Khối CLS/ Di truyền y học</t>
  </si>
  <si>
    <t>1105402000_</t>
  </si>
  <si>
    <t>COP/ Khối LS/ SPK/ Chung</t>
  </si>
  <si>
    <t>1105402100_</t>
  </si>
  <si>
    <t>COP/ Khối LS/ SPK/ Sản khoa</t>
  </si>
  <si>
    <t>1105402200_</t>
  </si>
  <si>
    <t>COP/ Khối LS/ SPK/ Phụ khoa</t>
  </si>
  <si>
    <t>1105406100_</t>
  </si>
  <si>
    <t>COP/ Khối LS/ Nội nhi/ Nhi</t>
  </si>
  <si>
    <t>1105406200_</t>
  </si>
  <si>
    <t>COP/ Khối LS/ Nội nhi/ Vaccine</t>
  </si>
  <si>
    <t>1105408100_</t>
  </si>
  <si>
    <t>COP/ Khối LS/ KB/ Khám SKTQ</t>
  </si>
  <si>
    <t>1105408200_</t>
  </si>
  <si>
    <t>COP/ Khối LS/ KB/ Hợp tác SKTQ</t>
  </si>
  <si>
    <t>1105409100_</t>
  </si>
  <si>
    <t>COP/ Khối LS/ LCK/ Răng hàm mặt</t>
  </si>
  <si>
    <t>1105409200_</t>
  </si>
  <si>
    <t>COP/ Khối LS/ LCK/ Tai mũi họng</t>
  </si>
  <si>
    <t>1105409300_</t>
  </si>
  <si>
    <t>COP/ Khối LS/ LCK/ Mắt</t>
  </si>
  <si>
    <t>1105410100_</t>
  </si>
  <si>
    <t>COP/ Khối LS/ Nội/ Đa khoa</t>
  </si>
  <si>
    <t>1105502000_</t>
  </si>
  <si>
    <t>COP/ Khối Dược/ Quầy thuốc</t>
  </si>
  <si>
    <t>1900000000_</t>
  </si>
  <si>
    <t>HSC/ BP Chung</t>
  </si>
  <si>
    <t>HSC/ Khối HC/ Chung</t>
  </si>
  <si>
    <t>HSC/ Khối HC/ Ban Giám đốc</t>
  </si>
  <si>
    <t>HSC/ Khối HC/ Nhân sự</t>
  </si>
  <si>
    <t>HSC/ Khối HC/ Đào tạo</t>
  </si>
  <si>
    <t>HSC/ Khối HC/ CNTT</t>
  </si>
  <si>
    <t>HSC/ Khối HC/ TC - KT</t>
  </si>
  <si>
    <t>HSC/ Khối HC/ Kinh doanh</t>
  </si>
  <si>
    <t>HSC/ Khối HC/ Marketing</t>
  </si>
  <si>
    <t>HSC/ Khối HC/ Chăm sóc KH</t>
  </si>
  <si>
    <t>HSC/ Khối HC/ Kho</t>
  </si>
  <si>
    <t>HSC/ Khối HC/ HC - Pháp chế</t>
  </si>
  <si>
    <t>HSC/ Khối HC/ Kỹ thuật</t>
  </si>
  <si>
    <t>HSC/ Khối HC/ Vệ sinh</t>
  </si>
  <si>
    <t>HSC/ Khối HC/ Bếp ăn</t>
  </si>
  <si>
    <t>HSC/ Khối HC/ Giặt là</t>
  </si>
  <si>
    <t>HSC/ Khối HC/ Bảo vệ</t>
  </si>
  <si>
    <t>HSC/ Khối HC/ KSCL</t>
  </si>
  <si>
    <t>HSC/ Khối HTLS/ KHTH</t>
  </si>
  <si>
    <t>HSC/ Khối HTLS/ Thiết bị y tế</t>
  </si>
  <si>
    <t>HSC/ Khối HTLS/ Quản lý DD</t>
  </si>
  <si>
    <t>HSC/ Khối CLS/ XN/ Chung</t>
  </si>
  <si>
    <t>HSC/ Khối CLS/ XN/ GPB</t>
  </si>
  <si>
    <t>HSC/ Khối CLS/ XN/ Hóa sinh</t>
  </si>
  <si>
    <t>HSC/ Khối CLS/ XN/ Huyết học</t>
  </si>
  <si>
    <t>HSC/ Khối CLS/ XN/ Miễn dịch</t>
  </si>
  <si>
    <t>HSC/ Khối CLS/ XN/ Vi sinh</t>
  </si>
  <si>
    <t>HSC/ Khối CLS/ CĐHA/ Chung</t>
  </si>
  <si>
    <t>HSC/ Khối CLS/ CĐHA/ Siêu âm</t>
  </si>
  <si>
    <t>HSC/ Khối CLS/ CĐHA/ Xquang</t>
  </si>
  <si>
    <t>HSC/ Khối CLS/ CĐHA/ CT Scanner</t>
  </si>
  <si>
    <t>HSC/ Khối CLS/ CĐHA/ MRI</t>
  </si>
  <si>
    <t>HSC/ Khối CLS/ CĐHA/ Thăm dò CN</t>
  </si>
  <si>
    <t>HSC/ Khối CLS/ CĐHA/ YH hạt nhân</t>
  </si>
  <si>
    <t>HSC/ Khối CLS/ CĐHA/ Service line Vú</t>
  </si>
  <si>
    <t>HSC/ Khối CLS/ CĐHA/ Service line Giáp</t>
  </si>
  <si>
    <t>HSC/ Khối CLS/ Liệu pháp tế bào</t>
  </si>
  <si>
    <t>HSC/ Khối CLS/ Biobank</t>
  </si>
  <si>
    <t>HSC/ Khối CLS/ Di truyền y học</t>
  </si>
  <si>
    <t>HSC/ Khối LS/ HSCC/ Hồi sức</t>
  </si>
  <si>
    <t>HSC/ Khối LS/ HSCC/ Cấp cứu</t>
  </si>
  <si>
    <t>HSC/ Khối LS/ SPK/ Chung</t>
  </si>
  <si>
    <t>HSC/ Khối LS/ SPK/ Sản khoa</t>
  </si>
  <si>
    <t>HSC/ Khối LS/ SPK/ Phụ khoa</t>
  </si>
  <si>
    <t>HSC/ Khối LS/ SPK/ Nội trú Sản</t>
  </si>
  <si>
    <t>HSC/ Khối LS/ Hỗ trợ sinh sản</t>
  </si>
  <si>
    <t>HSC/ Khối LS/ Sơ sinh</t>
  </si>
  <si>
    <t>HSC/ Khối LS/ PK YHTT và tâm lý giáo dục</t>
  </si>
  <si>
    <t>HSC/ Khối LS/ NT YHTT và trị liệu tế bào</t>
  </si>
  <si>
    <t>HSC/ Khối LS/ PK HH và trị liệu tế bào</t>
  </si>
  <si>
    <t>HSC/ Khối LS/ Nội nhi/ Nhi</t>
  </si>
  <si>
    <t>HSC/ Khối LS/ Nội nhi/ Vaccine</t>
  </si>
  <si>
    <t>HSC/ Khối LS/ Nội nhi/ Nội trú</t>
  </si>
  <si>
    <t>HSC/ Khối LS/ Nội nhi/ Phòng khám</t>
  </si>
  <si>
    <t>HSC/ Khối LS/ Ngoại/ Chấn thương</t>
  </si>
  <si>
    <t>1900407200_</t>
  </si>
  <si>
    <t>HSC/ Khối LS/ Ngoại/ Tiêu hóa</t>
  </si>
  <si>
    <t>1900407300_</t>
  </si>
  <si>
    <t>HSC/ Khối LS/ Ngoại/ Tiết niệu</t>
  </si>
  <si>
    <t>HSC/ Khối LS/ Ngoại/ Ngoại nhi</t>
  </si>
  <si>
    <t>HSC/ Khối LS/ Ngoại/ Thần kinh</t>
  </si>
  <si>
    <t>HSC/ Khối LS/ Ngoại/ Thẩm mỹ</t>
  </si>
  <si>
    <t>HSC/ Khối LS/ Ngoại/ Nội trú Ngoại</t>
  </si>
  <si>
    <t>HSC/ Khối LS/ Ngoại/ Hợp tác PTTM</t>
  </si>
  <si>
    <t>HSC/ Khối LS/ Ngoại/ CTCH&amp;YHTT</t>
  </si>
  <si>
    <t>HSC/ Khối LS/ KB/ Khám SKTQ</t>
  </si>
  <si>
    <t>HSC/ Khối LS/ KB/ Hợp tác SKTQ</t>
  </si>
  <si>
    <t>HSC/ Khối LS/ KB/ Dinh dưỡng</t>
  </si>
  <si>
    <t>HSC/ Khối LS/ KB/ Khám tại nhà</t>
  </si>
  <si>
    <t>HSC/ Khối LS/ LCK/ Răng hàm mặt</t>
  </si>
  <si>
    <t>HSC/ Khối LS/ LCK/ Tai mũi họng</t>
  </si>
  <si>
    <t>HSC/ Khối LS/ LCK/ Mắt</t>
  </si>
  <si>
    <t>HSC/ Khối LS/ LCK/ Hợp tác RHM</t>
  </si>
  <si>
    <t>HSC/ Khối LS/ LCK/ Hợp tác Mắt</t>
  </si>
  <si>
    <t>HSC/ Khối LS/ Nội/ Đa khoa</t>
  </si>
  <si>
    <t>1900410200_</t>
  </si>
  <si>
    <t>HSC/ Khối LS/ Nội/Tiêu hóa</t>
  </si>
  <si>
    <t>HSC/ Khối LS/ Nội/ Hô hấp</t>
  </si>
  <si>
    <t>HSC/ Khối LS/ Nội/ Thần kinh</t>
  </si>
  <si>
    <t>HSC/ Khối LS/ Nội/ Nội tiết-TĐ</t>
  </si>
  <si>
    <t>HSC/ Khối LS/ Nội/ Cơ xương khớp</t>
  </si>
  <si>
    <t>HSC/ Khối LS/ Nội/ Thận</t>
  </si>
  <si>
    <t>HSC/ Khối LS/ Nội/ Da liễu</t>
  </si>
  <si>
    <t>HSC/ Khối LS/ Nội/ Nội trú Nội</t>
  </si>
  <si>
    <t>HSC/ Khối LS/ Nội/ Miễn dịch DỨ</t>
  </si>
  <si>
    <t>HSC/ Khối LS/ Nội/ Tâm lý</t>
  </si>
  <si>
    <t>HSC/ Khối LS/ Nội/ Truyền nhiễm</t>
  </si>
  <si>
    <t>1900411600_</t>
  </si>
  <si>
    <t>HSC/ Khối LS/ Nội/ TT Sức khỏe tâm thần</t>
  </si>
  <si>
    <t>HSC/ Khối LS/ Tim mạch/ Nội và CTTM</t>
  </si>
  <si>
    <t>HSC/ Khối LS/ Tim mạch/ Ngoại TM</t>
  </si>
  <si>
    <t>HSC/ Khối LS/ Tim mạch/ Nội trú TM</t>
  </si>
  <si>
    <t>1900413100_</t>
  </si>
  <si>
    <t>HSC/ Khối LS/ TT Gan/ Nội gan mật</t>
  </si>
  <si>
    <t>1900413200_</t>
  </si>
  <si>
    <t>HSC/ Khối LS/ TT Gan/ PT gan</t>
  </si>
  <si>
    <t>HSC/ Khối LS/ TT UB/ Ung bướu</t>
  </si>
  <si>
    <t>HSC/ Khối LS/ TT UB/ Xạ trị</t>
  </si>
  <si>
    <t>HSC/ Khối LS/ GMGĐ/ Điều trị đau</t>
  </si>
  <si>
    <t>HSC/ Khối LS/ GMGĐ/ Gây mê</t>
  </si>
  <si>
    <t>HSC/ Khối LS/ GMGĐ/ Phòng mổ</t>
  </si>
  <si>
    <t>HSC/ Khối LS/ GMGĐ/ Tiệt trùng</t>
  </si>
  <si>
    <t>HSC/ Khối LS/ Phục hồi chức năng</t>
  </si>
  <si>
    <t>HSC/ Khối Dược/ Quản lý Dược</t>
  </si>
  <si>
    <t>HSC/ Khối Dược/ Quầy thuốc</t>
  </si>
  <si>
    <t>2100000000_</t>
  </si>
  <si>
    <t>HCT/ BP Chung</t>
  </si>
  <si>
    <t>2121100000_</t>
  </si>
  <si>
    <t>HCT/ Khối HC/ Chung</t>
  </si>
  <si>
    <t>2121101000_</t>
  </si>
  <si>
    <t>HCT/ Khối HC/ Ban Giám đốc</t>
  </si>
  <si>
    <t>2121102000_</t>
  </si>
  <si>
    <t>HCT/ Khối HC/ Nhân sự</t>
  </si>
  <si>
    <t>2121103000_</t>
  </si>
  <si>
    <t>HCT/ Khối HC/ Đào tạo</t>
  </si>
  <si>
    <t>2121104000_</t>
  </si>
  <si>
    <t>HCT/ Khối HC/ CNTT</t>
  </si>
  <si>
    <t>2121105000_</t>
  </si>
  <si>
    <t>HCT/ Khối HC/ TC - KT</t>
  </si>
  <si>
    <t>2121107000_</t>
  </si>
  <si>
    <t>HCT/ Khối HC/ Kinh doanh</t>
  </si>
  <si>
    <t>2121108000_</t>
  </si>
  <si>
    <t>HCT/ Khối HC/ Marketing</t>
  </si>
  <si>
    <t>2121109000_</t>
  </si>
  <si>
    <t>HCT/ Khối HC/ Chăm sóc KH</t>
  </si>
  <si>
    <t>2121111000_</t>
  </si>
  <si>
    <t>HCT/ Khối HC/ Kho</t>
  </si>
  <si>
    <t>2121112000_</t>
  </si>
  <si>
    <t>HCT/ Khối HC/ HC - Pháp chế</t>
  </si>
  <si>
    <t>2121113000_</t>
  </si>
  <si>
    <t>HCT/ Khối HC/ Kỹ thuật</t>
  </si>
  <si>
    <t>2121114000_</t>
  </si>
  <si>
    <t>HCT/ Khối HC/ Vệ sinh</t>
  </si>
  <si>
    <t>2121115000_</t>
  </si>
  <si>
    <t>HCT/ Khối HC/ Bếp ăn</t>
  </si>
  <si>
    <t>2121116000_</t>
  </si>
  <si>
    <t>HCT/ Khối HC/ Giặt là</t>
  </si>
  <si>
    <t>2121117000_</t>
  </si>
  <si>
    <t>HCT/ Khối HC/ Bảo vệ</t>
  </si>
  <si>
    <t>2121119000_</t>
  </si>
  <si>
    <t>HCT/ Khối HC/ KSCL</t>
  </si>
  <si>
    <t>2121201000_</t>
  </si>
  <si>
    <t>HCT/ Khối HTLS/ KHTH</t>
  </si>
  <si>
    <t>2121202000_</t>
  </si>
  <si>
    <t>HCT/ Khối HTLS/ Thiết bị y tế</t>
  </si>
  <si>
    <t>2121203000_</t>
  </si>
  <si>
    <t>HCT/ Khối HTLS/ Quản lý DD</t>
  </si>
  <si>
    <t>2121301000_</t>
  </si>
  <si>
    <t>HCT/ Khối CLS/ XN/ Chung</t>
  </si>
  <si>
    <t>2121301100_</t>
  </si>
  <si>
    <t>HCT/ Khối CLS/ XN/ GPB</t>
  </si>
  <si>
    <t>2121301200_</t>
  </si>
  <si>
    <t>HCT/ Khối CLS/ XN/ Hóa sinh</t>
  </si>
  <si>
    <t>2121301300_</t>
  </si>
  <si>
    <t>HCT/ Khối CLS/ XN/ Huyết học</t>
  </si>
  <si>
    <t>2121301400_</t>
  </si>
  <si>
    <t>HCT/ Khối CLS/ XN/ Miễn dịch</t>
  </si>
  <si>
    <t>2121301500_</t>
  </si>
  <si>
    <t>HCT/ Khối CLS/ XN/ Vi sinh</t>
  </si>
  <si>
    <t>2121302000_</t>
  </si>
  <si>
    <t>HCT/ Khối CLS/ CĐHA/ Chung</t>
  </si>
  <si>
    <t>2121302100_</t>
  </si>
  <si>
    <t>HCT/ Khối CLS/ CĐHA/ Siêu âm</t>
  </si>
  <si>
    <t>2121302200_</t>
  </si>
  <si>
    <t>HCT/ Khối CLS/ CĐHA/ Xquang</t>
  </si>
  <si>
    <t>2121302300_</t>
  </si>
  <si>
    <t>HCT/ Khối CLS/ CĐHA/ CT Scanner</t>
  </si>
  <si>
    <t>2121302400_</t>
  </si>
  <si>
    <t>HCT/ Khối CLS/ CĐHA/ MRI</t>
  </si>
  <si>
    <t>2121302500_</t>
  </si>
  <si>
    <t>HCT/ Khối CLS/ CĐHA/ Thăm dò CN</t>
  </si>
  <si>
    <t>2121401100_</t>
  </si>
  <si>
    <t>HCT/ Khối LS/ HCTC/ Hồi sức</t>
  </si>
  <si>
    <t>2121401200_</t>
  </si>
  <si>
    <t>HCT/ Khối LS/ HCTC/ Cấp cứu</t>
  </si>
  <si>
    <t>2121401300_</t>
  </si>
  <si>
    <t>HCT/ Khối LS/ HCTC/ Trạm y tế</t>
  </si>
  <si>
    <t>2121402000_</t>
  </si>
  <si>
    <t>HCT/ Khối LS/ SPK/ Chung</t>
  </si>
  <si>
    <t>2121402100_</t>
  </si>
  <si>
    <t>HCT/ Khối LS/ SPK/ Sản khoa</t>
  </si>
  <si>
    <t>2121402200_</t>
  </si>
  <si>
    <t>HCT/ Khối LS/ SPK/ Phụ khoa</t>
  </si>
  <si>
    <t>2121402300_</t>
  </si>
  <si>
    <t>HCT/ Khối LS/ SPK/ Nội trú Sản</t>
  </si>
  <si>
    <t>2121403000_</t>
  </si>
  <si>
    <t>HCT/ Khối LS/ Hỗ trợ sinh sản</t>
  </si>
  <si>
    <t>2121404000_</t>
  </si>
  <si>
    <t>HCT/ Khối LS/ Sơ sinh</t>
  </si>
  <si>
    <t>2121406100_</t>
  </si>
  <si>
    <t>HCT/ Khối LS/ Nội nhi/ Nhi</t>
  </si>
  <si>
    <t>2121406200_</t>
  </si>
  <si>
    <t>HCT/ Khối LS/ Nội nhi/ Vaccine</t>
  </si>
  <si>
    <t>2121407100_</t>
  </si>
  <si>
    <t>HCT/ Khối LS/ Ngoại/ Chấn thương</t>
  </si>
  <si>
    <t>2121407200_</t>
  </si>
  <si>
    <t>HCT/ Khối LS/ Ngoại/ Tiêu hóa</t>
  </si>
  <si>
    <t>2121407300_</t>
  </si>
  <si>
    <t>HCT/ Khối LS/ Ngoại/ Tiết niệu</t>
  </si>
  <si>
    <t>2121407400_</t>
  </si>
  <si>
    <t>HCT/ Khối LS/ Ngoại/ Ngoại nhi</t>
  </si>
  <si>
    <t>2121407500_</t>
  </si>
  <si>
    <t>HCT/ Khối LS/ Ngoại/ Thần kinh</t>
  </si>
  <si>
    <t>2121407600_</t>
  </si>
  <si>
    <t>HCT/ Khối LS/ Ngoại/ Thẩm mỹ</t>
  </si>
  <si>
    <t>2121407700_</t>
  </si>
  <si>
    <t>HCT/ Khối LS/ Ngoại/ Nội trú Ngoại</t>
  </si>
  <si>
    <t>2121407800_</t>
  </si>
  <si>
    <t>HCT/ Khối LS/ Ngoại/ Hợp tác PTTM</t>
  </si>
  <si>
    <t>2121407900_</t>
  </si>
  <si>
    <t>HCT/ Khối LS/ Ngoại/ CTCH&amp;YHTT</t>
  </si>
  <si>
    <t>2121408100_</t>
  </si>
  <si>
    <t>HCT/ Khối LS/ KB/ Khám SKTQ</t>
  </si>
  <si>
    <t>2121408200_</t>
  </si>
  <si>
    <t>HCT/ Khối LS/ KB/ Hợp tác SKTQ</t>
  </si>
  <si>
    <t>2121408300_</t>
  </si>
  <si>
    <t>HCT/ Khối LS/ KB/ Dinh dưỡng</t>
  </si>
  <si>
    <t>2121409100_</t>
  </si>
  <si>
    <t>HCT/ Khối LS/ LCK/ Răng hàm mặt</t>
  </si>
  <si>
    <t>2121409200_</t>
  </si>
  <si>
    <t>HCT/ Khối LS/ LCK/ Tai mũi họng</t>
  </si>
  <si>
    <t>2121409300_</t>
  </si>
  <si>
    <t>HCT/ Khối LS/ LCK/ Mắt</t>
  </si>
  <si>
    <t>2121409400_</t>
  </si>
  <si>
    <t>HCT/ Khối LS/ LCK/ Hợp tác RHM</t>
  </si>
  <si>
    <t>2121409500_</t>
  </si>
  <si>
    <t>HCT/ Khối LS/ LCK/ Hợp tác Mắt</t>
  </si>
  <si>
    <t>2121410100_</t>
  </si>
  <si>
    <t>HCT/ Khối LS/ Nội/ Đa khoa</t>
  </si>
  <si>
    <t>2121410200_</t>
  </si>
  <si>
    <t>HCT/ Khối LS/ Nội/Tiêu hóa</t>
  </si>
  <si>
    <t>2121410300_</t>
  </si>
  <si>
    <t>HCT/ Khối LS/ Nội/ Hô hấp</t>
  </si>
  <si>
    <t>2121410400_</t>
  </si>
  <si>
    <t>HCT/ Khối LS/ Nội/ Thần kinh</t>
  </si>
  <si>
    <t>2121410500_</t>
  </si>
  <si>
    <t>HCT/ Khối LS/ Nội/ Nội tiết-TĐ</t>
  </si>
  <si>
    <t>2121410600_</t>
  </si>
  <si>
    <t>HCT/ Khối LS/ Nội/ Cơ xương khớp</t>
  </si>
  <si>
    <t>2121410700_</t>
  </si>
  <si>
    <t>HCT/ Khối LS/ Nội/ Thận</t>
  </si>
  <si>
    <t>2121410800_</t>
  </si>
  <si>
    <t>HCT/ Khối LS/ Nội/ Da liễu</t>
  </si>
  <si>
    <t>2121411100_</t>
  </si>
  <si>
    <t>HCT/ Khối LS/ Nội/ Nội trú Nội</t>
  </si>
  <si>
    <t>2121411200_</t>
  </si>
  <si>
    <t>HCT/ Khối LS/ Nội/ Miễn dịch DỨ</t>
  </si>
  <si>
    <t>2121412100_</t>
  </si>
  <si>
    <t>HCT/ Khối LS/ Tim mạch/ Nội và CTTM</t>
  </si>
  <si>
    <t>2121412200_</t>
  </si>
  <si>
    <t>HCT/ Khối LS/ Tim mạch/ Ngoại TM</t>
  </si>
  <si>
    <t>2121412400_</t>
  </si>
  <si>
    <t>HCT/ Khối LS/ Tim mạch/ Nội trú TM</t>
  </si>
  <si>
    <t>2121413100_</t>
  </si>
  <si>
    <t>HCT/ Khối LS/ TT Gan/ Nội gan mật</t>
  </si>
  <si>
    <t>2121413200_</t>
  </si>
  <si>
    <t>HCT/ Khối LS/ TT Gan/ PT gan</t>
  </si>
  <si>
    <t>2121414100_</t>
  </si>
  <si>
    <t>HCT/ Khối LS/ TT UB/ Ung bướu</t>
  </si>
  <si>
    <t>2121415100_</t>
  </si>
  <si>
    <t>HCT/ Khối LS/ GMGĐ/ Điều trị đau</t>
  </si>
  <si>
    <t>2121415200_</t>
  </si>
  <si>
    <t>HCT/ Khối LS/ GMGĐ/ Gây mê</t>
  </si>
  <si>
    <t>2121415300_</t>
  </si>
  <si>
    <t>HCT/ Khối LS/ GMGĐ/ Phòng mổ</t>
  </si>
  <si>
    <t>2121415400_</t>
  </si>
  <si>
    <t>HCT/ Khối LS/ GMGĐ/ Tiệt trùng</t>
  </si>
  <si>
    <t>2121416000_</t>
  </si>
  <si>
    <t>HCT/ Khối LS/ Phục hồi chức năng</t>
  </si>
  <si>
    <t>2121501000_</t>
  </si>
  <si>
    <t>HCT/ Khối Dược/ Quản lý Dược</t>
  </si>
  <si>
    <t>2121502000_</t>
  </si>
  <si>
    <t>HCT/ Khối Dược/ Quầy thuốc</t>
  </si>
  <si>
    <t>Fund name</t>
  </si>
  <si>
    <t>Profit center</t>
  </si>
  <si>
    <t>Profit center (TT lợi nhuận)</t>
  </si>
  <si>
    <t>⏬</t>
  </si>
  <si>
    <t>TBG</t>
  </si>
  <si>
    <t>MD</t>
  </si>
  <si>
    <t>GNB</t>
  </si>
  <si>
    <t>VNCTBG/Khối VH</t>
  </si>
  <si>
    <t>Viện NC TBG và CNG</t>
  </si>
  <si>
    <t>Viện NC Miễn dịch dị ứng</t>
  </si>
  <si>
    <t>Dược</t>
  </si>
  <si>
    <t>Lão khoa</t>
  </si>
  <si>
    <t>CTCH</t>
  </si>
  <si>
    <t>Ung thư xương</t>
  </si>
  <si>
    <t>TT sàng lọc Vú</t>
  </si>
  <si>
    <t>TT sàng lọc Giáp</t>
  </si>
  <si>
    <t>Nội thẩm mỹ</t>
  </si>
  <si>
    <t>Y học cổ truyền</t>
  </si>
  <si>
    <t xml:space="preserve">Khám SKTQ </t>
  </si>
  <si>
    <t>Khám SKTQ Premium</t>
  </si>
  <si>
    <t>Nghiên cứu</t>
  </si>
  <si>
    <t>HNT/ Khối LS/ Hỗ trợ sinh sản</t>
  </si>
  <si>
    <t>703322_</t>
  </si>
  <si>
    <t>TBYT_Tài sản phục vụ phát triển chuyên khoa trọng điểm chuyên môn</t>
  </si>
  <si>
    <t>TBYT_Tài sản phục vụ tăng công suất khách hàng</t>
  </si>
  <si>
    <t>TBYT_Tài sản mua thay thế cho các trang thiết bị đã cũ hỏng</t>
  </si>
  <si>
    <t>CAPEX trang thiết bị kỹ thuật</t>
  </si>
  <si>
    <t>CNTT_Giải pháp An ninh Bảo mật</t>
  </si>
  <si>
    <t>CNTT_Mua sắm Trang thiết bị</t>
  </si>
  <si>
    <t>CNTT_Nâng cấp hạ tầng</t>
  </si>
  <si>
    <t>CNTT_Nâng cấp ứng dụng</t>
  </si>
  <si>
    <t>CNTT_Ứng dụng mới</t>
  </si>
  <si>
    <t>Phương tiện vận tải</t>
  </si>
  <si>
    <t>TKT_Công cụ dụng cụ đầu tư</t>
  </si>
  <si>
    <t>TKT_Chi phí tiền khai trương</t>
  </si>
  <si>
    <t>Giường</t>
  </si>
  <si>
    <t>Đêm</t>
  </si>
  <si>
    <t>Lượt KH</t>
  </si>
  <si>
    <t>Gói</t>
  </si>
  <si>
    <t>Lượt PT</t>
  </si>
  <si>
    <t>Lượt DV</t>
  </si>
  <si>
    <t>Người</t>
  </si>
  <si>
    <t>Back office</t>
  </si>
  <si>
    <t>Hồi sức sơ sinh</t>
  </si>
  <si>
    <t>Khám SKTQ</t>
  </si>
  <si>
    <t>Master 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</si>
</sst>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3" x14ac:knownFonts="1">
    <font>
      <sz val="10"/>
      <color theme="1"/>
      <name val="Arial Narrow"/>
      <family val="2"/>
    </font>
    <font>
      <sz val="11"/>
      <color theme="1"/>
      <name val="Calibri"/>
      <family val="2"/>
      <scheme val="minor"/>
    </font>
    <font>
      <sz val="8"/>
      <name val="Arial"/>
      <family val="2"/>
    </font>
    <font>
      <u/>
      <sz val="10"/>
      <color theme="10"/>
      <name val="Arial Narrow"/>
      <family val="2"/>
    </font>
    <font>
      <sz val="10"/>
      <color rgb="FFFFFFFF"/>
      <name val="Arial Narrow"/>
      <family val="2"/>
    </font>
    <font>
      <b/>
      <sz val="10"/>
      <color rgb="FF000000"/>
      <name val="Arial Narrow"/>
      <family val="2"/>
    </font>
    <font>
      <sz val="10"/>
      <color theme="0" tint="-0.34998626667073579"/>
      <name val="Arial Narrow"/>
      <family val="2"/>
    </font>
    <font>
      <u/>
      <sz val="10"/>
      <color theme="0" tint="-0.34998626667073579"/>
      <name val="Arial Narrow"/>
      <family val="2"/>
    </font>
    <font>
      <sz val="10"/>
      <name val="Arial Narrow"/>
      <family val="2"/>
    </font>
    <font>
      <sz val="8"/>
      <name val="Arial Narrow"/>
      <family val="2"/>
    </font>
    <font>
      <b/>
      <sz val="10"/>
      <color theme="1"/>
      <name val="Arial Narrow"/>
      <family val="2"/>
    </font>
    <font>
      <b/>
      <sz val="16"/>
      <color theme="0"/>
      <name val="Mongolian Baiti"/>
      <family val="4"/>
    </font>
    <font>
      <i/>
      <sz val="10"/>
      <color theme="0"/>
      <name val="Arial Narrow"/>
      <family val="2"/>
    </font>
  </fonts>
  <fills count="5">
    <fill>
      <patternFill patternType="none"/>
    </fill>
    <fill>
      <patternFill patternType="gray125"/>
    </fill>
    <fill>
      <patternFill patternType="solid">
        <fgColor theme="7" tint="0.79998168889431442"/>
        <bgColor indexed="64"/>
      </patternFill>
    </fill>
    <fill>
      <patternFill patternType="solid">
        <fgColor rgb="FFFFFFFF"/>
        <bgColor indexed="64"/>
      </patternFill>
    </fill>
    <fill>
      <patternFill patternType="solid">
        <fgColor rgb="FF0099CC"/>
        <bgColor indexed="64"/>
      </patternFill>
    </fill>
  </fills>
  <borders count="3">
    <border>
      <left/>
      <right/>
      <top/>
      <bottom/>
      <diagonal/>
    </border>
    <border>
      <left style="thin">
        <color rgb="FFB7DEE9"/>
      </left>
      <right style="thin">
        <color rgb="FFB7DEE9"/>
      </right>
      <top style="thin">
        <color rgb="FFB7DEE9"/>
      </top>
      <bottom style="thin">
        <color rgb="FFB7DEE9"/>
      </bottom>
      <diagonal/>
    </border>
    <border>
      <left/>
      <right/>
      <top/>
      <bottom style="medium">
        <color theme="0"/>
      </bottom>
      <diagonal/>
    </border>
  </borders>
  <cellStyleXfs count="3">
    <xf numFmtId="0" fontId="0" fillId="0" borderId="0"/>
    <xf numFmtId="0" fontId="1" fillId="0" borderId="0">
      <protection locked="0"/>
    </xf>
    <xf numFmtId="0" fontId="3" fillId="0" borderId="0" applyNumberFormat="0" applyFill="0" applyBorder="0" applyAlignment="0" applyProtection="0"/>
  </cellStyleXfs>
  <cellXfs count="16">
    <xf numFmtId="0" fontId="0" fillId="0" borderId="0" xfId="0"/>
    <xf numFmtId="0" fontId="0" fillId="2" borderId="0" xfId="0" applyFill="1"/>
    <xf numFmtId="0" fontId="0" fillId="4" borderId="0" xfId="0" applyFill="1" applyAlignment="1">
      <alignment horizontal="left" indent="2"/>
    </xf>
    <xf numFmtId="0" fontId="0" fillId="4" borderId="2" xfId="0" applyFill="1" applyBorder="1" applyAlignment="1">
      <alignment horizontal="left" indent="2"/>
    </xf>
    <xf numFmtId="0" fontId="6" fillId="0" borderId="0" xfId="0" applyFont="1"/>
    <xf numFmtId="0" fontId="7" fillId="0" borderId="0" xfId="0" applyFont="1"/>
    <xf numFmtId="0" fontId="6" fillId="2" borderId="0" xfId="0" applyFont="1" applyFill="1"/>
    <xf numFmtId="0" fontId="8" fillId="0" borderId="0" xfId="0" applyFont="1"/>
    <xf numFmtId="0" fontId="0" fillId="2" borderId="1" xfId="0" applyFill="1" applyBorder="1"/>
    <xf numFmtId="0" fontId="10" fillId="0" borderId="0" xfId="0" applyFont="1"/>
    <xf numFmtId="38" fontId="0" fillId="0" borderId="0" xfId="0" applyNumberFormat="1"/>
    <xf numFmtId="0" fontId="4" fillId="4" borderId="0" xfId="2" applyFont="1" applyFill="1" applyAlignment="1">
      <alignment horizontal="left" vertical="center" indent="2"/>
    </xf>
    <xf numFmtId="0" fontId="5" fillId="3" borderId="0" xfId="2" applyFont="1" applyFill="1" applyAlignment="1">
      <alignment horizontal="left" vertical="center" indent="2"/>
    </xf>
    <xf numFmtId="0" fontId="12" fillId="4" borderId="0" xfId="0" applyFont="1" applyFill="1" applyAlignment="1">
      <alignment horizontal="left" indent="3"/>
    </xf>
    <xf numFmtId="0" fontId="11" fillId="4" borderId="0" xfId="0" applyFont="1" applyFill="1" applyAlignment="1">
      <alignment horizontal="left" vertical="center" indent="2"/>
    </xf>
    <xf numFmtId="0" fontId="11" fillId="0" borderId="0" xfId="0" applyFont="1" applyAlignment="1">
      <alignment horizontal="left" vertical="center" indent="2"/>
    </xf>
  </cellXfs>
  <cellStyles count="3">
    <cellStyle name="Hyperlink" xfId="2" builtinId="8"/>
    <cellStyle name="Normal" xfId="0" builtinId="0" customBuiltin="1"/>
    <cellStyle name="Normal 4" xfId="1" xr:uid="{70A3BEB0-08C6-4F39-96BE-E18A1050A004}"/>
  </cellStyles>
  <dxfs count="150">
    <dxf>
      <font>
        <b val="0"/>
        <i val="0"/>
        <strike val="0"/>
        <outline val="0"/>
        <shadow val="0"/>
        <u val="none"/>
        <vertAlign val="baseline"/>
        <sz val="10"/>
        <color theme="1"/>
        <name val="Arial Narrow"/>
        <family val="2"/>
        <scheme val="none"/>
      </font>
      <fill>
        <patternFill patternType="solid">
          <fgColor indexed="64"/>
          <bgColor theme="7" tint="0.79998168889431442"/>
        </patternFill>
      </fill>
    </dxf>
    <dxf>
      <font>
        <b val="0"/>
        <i val="0"/>
        <strike val="0"/>
        <outline val="0"/>
        <shadow val="0"/>
        <u val="none"/>
        <vertAlign val="baseline"/>
        <sz val="10"/>
        <color theme="1"/>
        <name val="Arial Narrow"/>
        <family val="2"/>
        <scheme val="none"/>
      </font>
      <fill>
        <patternFill patternType="solid">
          <fgColor indexed="64"/>
          <bgColor theme="7" tint="0.79998168889431442"/>
        </patternFill>
      </fill>
    </dxf>
    <dxf>
      <font>
        <b val="0"/>
        <i val="0"/>
        <strike val="0"/>
        <outline val="0"/>
        <shadow val="0"/>
        <u val="none"/>
        <vertAlign val="baseline"/>
        <sz val="10"/>
        <color theme="1"/>
        <name val="Arial Narrow"/>
        <family val="2"/>
        <scheme val="none"/>
      </font>
      <fill>
        <patternFill patternType="solid">
          <fgColor indexed="64"/>
          <bgColor theme="7" tint="0.79998168889431442"/>
        </patternFill>
      </fill>
    </dxf>
    <dxf>
      <font>
        <b val="0"/>
        <i val="0"/>
        <strike val="0"/>
        <outline val="0"/>
        <shadow val="0"/>
        <u val="none"/>
        <vertAlign val="baseline"/>
        <sz val="10"/>
        <color theme="1"/>
        <name val="Arial Narrow"/>
        <family val="2"/>
        <scheme val="none"/>
      </font>
      <fill>
        <patternFill patternType="none">
          <bgColor auto="1"/>
        </patternFill>
      </fill>
    </dxf>
    <dxf>
      <font>
        <b val="0"/>
        <i val="0"/>
        <strike val="0"/>
        <condense val="0"/>
        <extend val="0"/>
        <outline val="0"/>
        <shadow val="0"/>
        <u val="none"/>
        <vertAlign val="baseline"/>
        <sz val="10"/>
        <color theme="1"/>
        <name val="Arial Narrow"/>
        <family val="2"/>
        <scheme val="none"/>
      </font>
      <fill>
        <patternFill patternType="solid">
          <fgColor indexed="64"/>
          <bgColor theme="7" tint="0.79998168889431442"/>
        </patternFill>
      </fill>
    </dxf>
    <dxf>
      <font>
        <b val="0"/>
        <i val="0"/>
        <strike val="0"/>
        <condense val="0"/>
        <extend val="0"/>
        <outline val="0"/>
        <shadow val="0"/>
        <u val="none"/>
        <vertAlign val="baseline"/>
        <sz val="10"/>
        <color theme="1"/>
        <name val="Arial Narrow"/>
        <family val="2"/>
        <scheme val="none"/>
      </font>
      <fill>
        <patternFill patternType="solid">
          <fgColor indexed="64"/>
          <bgColor theme="7" tint="0.79998168889431442"/>
        </patternFill>
      </fill>
    </dxf>
    <dxf>
      <font>
        <b val="0"/>
        <i val="0"/>
        <strike val="0"/>
        <condense val="0"/>
        <extend val="0"/>
        <outline val="0"/>
        <shadow val="0"/>
        <u val="none"/>
        <vertAlign val="baseline"/>
        <sz val="10"/>
        <color theme="1"/>
        <name val="Arial Narrow"/>
        <family val="2"/>
        <scheme val="none"/>
      </font>
      <fill>
        <patternFill patternType="none">
          <bgColor auto="1"/>
        </patternFill>
      </fill>
    </dxf>
    <dxf>
      <font>
        <b val="0"/>
        <i val="0"/>
        <strike val="0"/>
        <condense val="0"/>
        <extend val="0"/>
        <outline val="0"/>
        <shadow val="0"/>
        <u val="none"/>
        <vertAlign val="baseline"/>
        <sz val="10"/>
        <color theme="1"/>
        <name val="Arial Narrow"/>
        <family val="2"/>
        <scheme val="none"/>
      </font>
      <fill>
        <patternFill patternType="solid">
          <fgColor indexed="64"/>
          <bgColor theme="7" tint="0.79998168889431442"/>
        </patternFill>
      </fill>
    </dxf>
    <dxf>
      <font>
        <b val="0"/>
        <i val="0"/>
        <strike val="0"/>
        <condense val="0"/>
        <extend val="0"/>
        <outline val="0"/>
        <shadow val="0"/>
        <u val="none"/>
        <vertAlign val="baseline"/>
        <sz val="10"/>
        <color theme="1"/>
        <name val="Arial Narrow"/>
        <family val="2"/>
        <scheme val="none"/>
      </font>
      <fill>
        <patternFill patternType="solid">
          <fgColor indexed="64"/>
          <bgColor theme="7" tint="0.79998168889431442"/>
        </patternFill>
      </fill>
    </dxf>
    <dxf>
      <font>
        <b val="0"/>
        <i val="0"/>
        <strike val="0"/>
        <condense val="0"/>
        <extend val="0"/>
        <outline val="0"/>
        <shadow val="0"/>
        <u val="none"/>
        <vertAlign val="baseline"/>
        <sz val="10"/>
        <color theme="1"/>
        <name val="Arial Narrow"/>
        <family val="2"/>
        <scheme val="none"/>
      </font>
      <fill>
        <patternFill patternType="solid">
          <fgColor indexed="64"/>
          <bgColor theme="7" tint="0.79998168889431442"/>
        </patternFill>
      </fill>
    </dxf>
    <dxf>
      <font>
        <b val="0"/>
        <i val="0"/>
        <strike val="0"/>
        <condense val="0"/>
        <extend val="0"/>
        <outline val="0"/>
        <shadow val="0"/>
        <u val="none"/>
        <vertAlign val="baseline"/>
        <sz val="10"/>
        <color theme="1"/>
        <name val="Arial Narrow"/>
        <family val="2"/>
        <scheme val="none"/>
      </font>
      <fill>
        <patternFill patternType="none">
          <bgColor auto="1"/>
        </patternFill>
      </fill>
    </dxf>
    <dxf>
      <font>
        <b val="0"/>
        <i val="0"/>
        <strike val="0"/>
        <condense val="0"/>
        <extend val="0"/>
        <outline val="0"/>
        <shadow val="0"/>
        <u val="none"/>
        <vertAlign val="baseline"/>
        <sz val="10"/>
        <color theme="1"/>
        <name val="Arial Narrow"/>
        <family val="2"/>
        <scheme val="none"/>
      </font>
      <fill>
        <patternFill patternType="none">
          <bgColor auto="1"/>
        </patternFill>
      </fill>
    </dxf>
    <dxf>
      <font>
        <b val="0"/>
        <i val="0"/>
        <strike val="0"/>
        <condense val="0"/>
        <extend val="0"/>
        <outline val="0"/>
        <shadow val="0"/>
        <u val="none"/>
        <vertAlign val="baseline"/>
        <sz val="10"/>
        <color theme="1"/>
        <name val="Arial Narrow"/>
        <family val="2"/>
        <scheme val="none"/>
      </font>
      <numFmt numFmtId="6" formatCode="#,##0_);[Red]\(#,##0\)"/>
      <fill>
        <patternFill patternType="none">
          <bgColor auto="1"/>
        </patternFill>
      </fill>
    </dxf>
    <dxf>
      <font>
        <b val="0"/>
        <i val="0"/>
        <strike val="0"/>
        <condense val="0"/>
        <extend val="0"/>
        <outline val="0"/>
        <shadow val="0"/>
        <u val="none"/>
        <vertAlign val="baseline"/>
        <sz val="10"/>
        <color theme="1"/>
        <name val="Arial Narrow"/>
        <family val="2"/>
        <scheme val="none"/>
      </font>
      <fill>
        <patternFill patternType="none">
          <bgColor auto="1"/>
        </patternFill>
      </fill>
    </dxf>
    <dxf>
      <font>
        <b val="0"/>
        <i val="0"/>
        <strike val="0"/>
        <condense val="0"/>
        <extend val="0"/>
        <outline val="0"/>
        <shadow val="0"/>
        <u val="none"/>
        <vertAlign val="baseline"/>
        <sz val="10"/>
        <color theme="1"/>
        <name val="Arial Narrow"/>
        <family val="2"/>
        <scheme val="none"/>
      </font>
      <fill>
        <patternFill patternType="none">
          <bgColor auto="1"/>
        </patternFill>
      </fill>
    </dxf>
    <dxf>
      <font>
        <b val="0"/>
        <i val="0"/>
        <strike val="0"/>
        <condense val="0"/>
        <extend val="0"/>
        <outline val="0"/>
        <shadow val="0"/>
        <u val="none"/>
        <vertAlign val="baseline"/>
        <sz val="10"/>
        <color theme="1"/>
        <name val="Arial Narrow"/>
        <family val="2"/>
        <scheme val="none"/>
      </font>
      <fill>
        <patternFill patternType="none">
          <bgColor auto="1"/>
        </patternFill>
      </fill>
    </dxf>
    <dxf>
      <font>
        <b val="0"/>
        <i val="0"/>
        <strike val="0"/>
        <condense val="0"/>
        <extend val="0"/>
        <outline val="0"/>
        <shadow val="0"/>
        <u val="none"/>
        <vertAlign val="baseline"/>
        <sz val="10"/>
        <color theme="1"/>
        <name val="Arial Narrow"/>
        <family val="2"/>
        <scheme val="none"/>
      </font>
      <fill>
        <patternFill patternType="none">
          <bgColor auto="1"/>
        </patternFill>
      </fill>
    </dxf>
    <dxf>
      <font>
        <b val="0"/>
        <i val="0"/>
        <strike val="0"/>
        <condense val="0"/>
        <extend val="0"/>
        <outline val="0"/>
        <shadow val="0"/>
        <u val="none"/>
        <vertAlign val="baseline"/>
        <sz val="10"/>
        <color theme="1"/>
        <name val="Arial Narrow"/>
        <family val="2"/>
        <scheme val="none"/>
      </font>
      <fill>
        <patternFill patternType="none">
          <bgColor auto="1"/>
        </patternFill>
      </fill>
    </dxf>
    <dxf>
      <font>
        <b val="0"/>
        <i val="0"/>
        <strike val="0"/>
        <outline val="0"/>
        <shadow val="0"/>
        <u val="none"/>
        <vertAlign val="baseline"/>
        <sz val="10"/>
        <color theme="1"/>
        <name val="Arial Narrow"/>
        <family val="2"/>
        <scheme val="none"/>
      </font>
      <fill>
        <patternFill patternType="none">
          <bgColor auto="1"/>
        </patternFill>
      </fill>
    </dxf>
    <dxf>
      <font>
        <b val="0"/>
        <i val="0"/>
        <strike val="0"/>
        <outline val="0"/>
        <shadow val="0"/>
        <u val="none"/>
        <vertAlign val="baseline"/>
        <sz val="10"/>
        <color theme="1"/>
        <name val="Arial Narrow"/>
        <family val="2"/>
        <scheme val="none"/>
      </font>
      <fill>
        <patternFill patternType="none">
          <bgColor auto="1"/>
        </patternFill>
      </fill>
    </dxf>
    <dxf>
      <font>
        <b val="0"/>
        <i val="0"/>
        <strike val="0"/>
        <outline val="0"/>
        <shadow val="0"/>
        <u val="none"/>
        <vertAlign val="baseline"/>
        <sz val="10"/>
        <color theme="1"/>
        <name val="Arial Narrow"/>
        <family val="2"/>
        <scheme val="none"/>
      </font>
      <fill>
        <patternFill patternType="none">
          <bgColor auto="1"/>
        </patternFill>
      </fill>
    </dxf>
    <dxf>
      <font>
        <b val="0"/>
        <i val="0"/>
        <strike val="0"/>
        <outline val="0"/>
        <shadow val="0"/>
        <u val="none"/>
        <vertAlign val="baseline"/>
        <sz val="10"/>
        <color theme="1"/>
        <name val="Arial Narrow"/>
        <family val="2"/>
        <scheme val="none"/>
      </font>
      <fill>
        <patternFill patternType="none">
          <bgColor auto="1"/>
        </patternFill>
      </fill>
    </dxf>
    <dxf>
      <font>
        <b val="0"/>
        <i val="0"/>
        <strike val="0"/>
        <outline val="0"/>
        <shadow val="0"/>
        <u val="none"/>
        <vertAlign val="baseline"/>
        <sz val="10"/>
        <color theme="1"/>
        <name val="Arial Narrow"/>
        <family val="2"/>
        <scheme val="none"/>
      </font>
      <fill>
        <patternFill patternType="none">
          <bgColor auto="1"/>
        </patternFill>
      </fill>
    </dxf>
    <dxf>
      <font>
        <b val="0"/>
        <i val="0"/>
        <strike val="0"/>
        <outline val="0"/>
        <shadow val="0"/>
        <u val="none"/>
        <vertAlign val="baseline"/>
        <sz val="10"/>
        <color theme="1"/>
        <name val="Arial Narrow"/>
        <family val="2"/>
        <scheme val="none"/>
      </font>
      <fill>
        <patternFill patternType="solid">
          <fgColor indexed="64"/>
          <bgColor theme="7" tint="0.79998168889431442"/>
        </patternFill>
      </fill>
    </dxf>
    <dxf>
      <font>
        <b val="0"/>
        <i val="0"/>
        <strike val="0"/>
        <outline val="0"/>
        <shadow val="0"/>
        <u val="none"/>
        <vertAlign val="baseline"/>
        <sz val="10"/>
        <color theme="1"/>
        <name val="Arial Narrow"/>
        <family val="2"/>
        <scheme val="none"/>
      </font>
      <fill>
        <patternFill patternType="solid">
          <fgColor indexed="64"/>
          <bgColor theme="7" tint="0.79998168889431442"/>
        </patternFill>
      </fill>
    </dxf>
    <dxf>
      <font>
        <b val="0"/>
        <i val="0"/>
        <strike val="0"/>
        <outline val="0"/>
        <shadow val="0"/>
        <u val="none"/>
        <vertAlign val="baseline"/>
        <sz val="10"/>
        <color theme="1"/>
        <name val="Arial Narrow"/>
        <family val="2"/>
        <scheme val="none"/>
      </font>
      <fill>
        <patternFill patternType="solid">
          <fgColor indexed="64"/>
          <bgColor theme="7" tint="0.79998168889431442"/>
        </patternFill>
      </fill>
    </dxf>
    <dxf>
      <font>
        <b val="0"/>
        <i val="0"/>
        <strike val="0"/>
        <outline val="0"/>
        <shadow val="0"/>
        <u val="none"/>
        <vertAlign val="baseline"/>
        <sz val="10"/>
        <color theme="1"/>
        <name val="Arial Narrow"/>
        <family val="2"/>
        <scheme val="none"/>
      </font>
      <fill>
        <patternFill patternType="solid">
          <fgColor indexed="64"/>
          <bgColor theme="7" tint="0.79998168889431442"/>
        </patternFill>
      </fill>
    </dxf>
    <dxf>
      <font>
        <b val="0"/>
        <i val="0"/>
        <strike val="0"/>
        <outline val="0"/>
        <shadow val="0"/>
        <u val="none"/>
        <vertAlign val="baseline"/>
        <sz val="10"/>
        <color theme="1"/>
        <name val="Arial Narrow"/>
        <family val="2"/>
        <scheme val="none"/>
      </font>
      <fill>
        <patternFill patternType="solid">
          <fgColor indexed="64"/>
          <bgColor theme="7" tint="0.79998168889431442"/>
        </patternFill>
      </fill>
    </dxf>
    <dxf>
      <font>
        <b val="0"/>
        <i val="0"/>
        <strike val="0"/>
        <outline val="0"/>
        <shadow val="0"/>
        <u val="none"/>
        <vertAlign val="baseline"/>
        <sz val="10"/>
        <color theme="1"/>
        <name val="Arial Narrow"/>
        <family val="2"/>
        <scheme val="none"/>
      </font>
      <fill>
        <patternFill patternType="none">
          <bgColor auto="1"/>
        </patternFill>
      </fill>
    </dxf>
    <dxf>
      <font>
        <b val="0"/>
        <i val="0"/>
        <strike val="0"/>
        <outline val="0"/>
        <shadow val="0"/>
        <u val="none"/>
        <vertAlign val="baseline"/>
        <sz val="10"/>
        <color theme="1"/>
        <name val="Arial Narrow"/>
        <family val="2"/>
        <scheme val="none"/>
      </font>
      <fill>
        <patternFill patternType="solid">
          <fgColor indexed="64"/>
          <bgColor theme="7" tint="0.79998168889431442"/>
        </patternFill>
      </fill>
    </dxf>
    <dxf>
      <font>
        <b val="0"/>
        <i val="0"/>
        <strike val="0"/>
        <outline val="0"/>
        <shadow val="0"/>
        <u val="none"/>
        <vertAlign val="baseline"/>
        <sz val="10"/>
        <color theme="1"/>
        <name val="Arial Narrow"/>
        <family val="2"/>
        <scheme val="none"/>
      </font>
      <fill>
        <patternFill patternType="solid">
          <fgColor indexed="64"/>
          <bgColor theme="7" tint="0.79998168889431442"/>
        </patternFill>
      </fill>
    </dxf>
    <dxf>
      <font>
        <b val="0"/>
        <i val="0"/>
        <strike val="0"/>
        <outline val="0"/>
        <shadow val="0"/>
        <u val="none"/>
        <vertAlign val="baseline"/>
        <sz val="10"/>
        <color theme="1"/>
        <name val="Arial Narrow"/>
        <family val="2"/>
        <scheme val="none"/>
      </font>
      <fill>
        <patternFill patternType="solid">
          <fgColor indexed="64"/>
          <bgColor theme="7" tint="0.79998168889431442"/>
        </patternFill>
      </fill>
    </dxf>
    <dxf>
      <font>
        <b val="0"/>
        <i val="0"/>
        <strike val="0"/>
        <outline val="0"/>
        <shadow val="0"/>
        <u val="none"/>
        <vertAlign val="baseline"/>
        <sz val="10"/>
        <color theme="1"/>
        <name val="Arial Narrow"/>
        <family val="2"/>
        <scheme val="none"/>
      </font>
      <fill>
        <patternFill patternType="solid">
          <fgColor indexed="64"/>
          <bgColor theme="7" tint="0.79998168889431442"/>
        </patternFill>
      </fill>
    </dxf>
    <dxf>
      <font>
        <b val="0"/>
        <i val="0"/>
        <strike val="0"/>
        <outline val="0"/>
        <shadow val="0"/>
        <u val="none"/>
        <vertAlign val="baseline"/>
        <sz val="10"/>
        <color theme="1"/>
        <name val="Arial Narrow"/>
        <family val="2"/>
        <scheme val="none"/>
      </font>
      <fill>
        <patternFill patternType="none">
          <bgColor auto="1"/>
        </patternFill>
      </fill>
    </dxf>
    <dxf>
      <font>
        <b val="0"/>
        <i val="0"/>
        <strike val="0"/>
        <outline val="0"/>
        <shadow val="0"/>
        <u val="none"/>
        <vertAlign val="baseline"/>
        <sz val="10"/>
        <color theme="1"/>
        <name val="Arial Narrow"/>
        <family val="2"/>
        <scheme val="none"/>
      </font>
      <fill>
        <patternFill patternType="solid">
          <fgColor indexed="64"/>
          <bgColor theme="7" tint="0.79998168889431442"/>
        </patternFill>
      </fill>
    </dxf>
    <dxf>
      <font>
        <b val="0"/>
        <i val="0"/>
        <strike val="0"/>
        <condense val="0"/>
        <extend val="0"/>
        <outline val="0"/>
        <shadow val="0"/>
        <u val="none"/>
        <vertAlign val="baseline"/>
        <sz val="10"/>
        <color theme="1"/>
        <name val="Arial Narrow"/>
        <family val="2"/>
        <scheme val="none"/>
      </font>
      <numFmt numFmtId="0" formatCode="General"/>
      <fill>
        <patternFill patternType="none">
          <fgColor indexed="64"/>
          <bgColor auto="1"/>
        </patternFill>
      </fill>
    </dxf>
    <dxf>
      <font>
        <b val="0"/>
        <i val="0"/>
        <strike val="0"/>
        <outline val="0"/>
        <shadow val="0"/>
        <u val="none"/>
        <vertAlign val="baseline"/>
        <sz val="10"/>
        <color theme="1"/>
        <name val="Arial Narrow"/>
        <family val="2"/>
        <scheme val="none"/>
      </font>
      <numFmt numFmtId="0" formatCode="General"/>
      <fill>
        <patternFill patternType="solid">
          <fgColor indexed="64"/>
          <bgColor theme="7" tint="0.79998168889431442"/>
        </patternFill>
      </fill>
    </dxf>
    <dxf>
      <font>
        <b val="0"/>
        <i val="0"/>
        <strike val="0"/>
        <outline val="0"/>
        <shadow val="0"/>
        <u val="none"/>
        <vertAlign val="baseline"/>
        <sz val="10"/>
        <color theme="1"/>
        <name val="Arial Narrow"/>
        <family val="2"/>
        <scheme val="none"/>
      </font>
      <fill>
        <patternFill patternType="solid">
          <fgColor indexed="64"/>
          <bgColor theme="7" tint="0.79998168889431442"/>
        </patternFill>
      </fill>
    </dxf>
    <dxf>
      <font>
        <b val="0"/>
        <i val="0"/>
        <strike val="0"/>
        <outline val="0"/>
        <shadow val="0"/>
        <u val="none"/>
        <vertAlign val="baseline"/>
        <sz val="10"/>
        <color theme="1"/>
        <name val="Arial Narrow"/>
        <family val="2"/>
        <scheme val="none"/>
      </font>
      <fill>
        <patternFill patternType="solid">
          <fgColor indexed="64"/>
          <bgColor theme="7" tint="0.79998168889431442"/>
        </patternFill>
      </fill>
    </dxf>
    <dxf>
      <font>
        <b val="0"/>
        <i val="0"/>
        <strike val="0"/>
        <outline val="0"/>
        <shadow val="0"/>
        <u val="none"/>
        <vertAlign val="baseline"/>
        <sz val="10"/>
        <color theme="1"/>
        <name val="Arial Narrow"/>
        <family val="2"/>
        <scheme val="none"/>
      </font>
      <fill>
        <patternFill patternType="solid">
          <fgColor indexed="64"/>
          <bgColor theme="7" tint="0.79998168889431442"/>
        </patternFill>
      </fill>
    </dxf>
    <dxf>
      <font>
        <b val="0"/>
        <i val="0"/>
        <strike val="0"/>
        <outline val="0"/>
        <shadow val="0"/>
        <u val="none"/>
        <vertAlign val="baseline"/>
        <sz val="10"/>
        <color theme="1"/>
        <name val="Arial Narrow"/>
        <family val="2"/>
        <scheme val="none"/>
      </font>
      <fill>
        <patternFill patternType="solid">
          <fgColor indexed="64"/>
          <bgColor theme="7" tint="0.79998168889431442"/>
        </patternFill>
      </fill>
    </dxf>
    <dxf>
      <font>
        <b val="0"/>
        <i val="0"/>
        <strike val="0"/>
        <outline val="0"/>
        <shadow val="0"/>
        <u val="none"/>
        <vertAlign val="baseline"/>
        <sz val="10"/>
        <color theme="1"/>
        <name val="Arial Narrow"/>
        <family val="2"/>
        <scheme val="none"/>
      </font>
      <fill>
        <patternFill patternType="solid">
          <fgColor indexed="64"/>
          <bgColor theme="7" tint="0.79998168889431442"/>
        </patternFill>
      </fill>
    </dxf>
    <dxf>
      <font>
        <b val="0"/>
        <i val="0"/>
        <strike val="0"/>
        <outline val="0"/>
        <shadow val="0"/>
        <u val="none"/>
        <vertAlign val="baseline"/>
        <sz val="10"/>
        <color theme="1"/>
        <name val="Arial Narrow"/>
        <family val="2"/>
        <scheme val="none"/>
      </font>
      <fill>
        <patternFill patternType="none">
          <bgColor auto="1"/>
        </patternFill>
      </fill>
    </dxf>
    <dxf>
      <font>
        <b val="0"/>
        <i val="0"/>
        <strike val="0"/>
        <outline val="0"/>
        <shadow val="0"/>
        <u val="none"/>
        <vertAlign val="baseline"/>
        <sz val="10"/>
        <color theme="1"/>
        <name val="Arial Narrow"/>
        <family val="2"/>
        <scheme val="none"/>
      </font>
      <fill>
        <patternFill patternType="solid">
          <fgColor indexed="64"/>
          <bgColor theme="7" tint="0.79998168889431442"/>
        </patternFill>
      </fill>
    </dxf>
    <dxf>
      <font>
        <b val="0"/>
        <i val="0"/>
        <strike val="0"/>
        <outline val="0"/>
        <shadow val="0"/>
        <u val="none"/>
        <vertAlign val="baseline"/>
        <sz val="10"/>
        <color theme="1"/>
        <name val="Arial Narrow"/>
        <family val="2"/>
        <scheme val="none"/>
      </font>
      <fill>
        <patternFill patternType="solid">
          <fgColor indexed="64"/>
          <bgColor theme="7" tint="0.79998168889431442"/>
        </patternFill>
      </fill>
    </dxf>
    <dxf>
      <font>
        <b val="0"/>
        <i val="0"/>
        <strike val="0"/>
        <outline val="0"/>
        <shadow val="0"/>
        <u val="none"/>
        <vertAlign val="baseline"/>
        <sz val="10"/>
        <color theme="1"/>
        <name val="Arial Narrow"/>
        <family val="2"/>
        <scheme val="none"/>
      </font>
      <fill>
        <patternFill patternType="solid">
          <fgColor indexed="64"/>
          <bgColor theme="7" tint="0.79998168889431442"/>
        </patternFill>
      </fill>
    </dxf>
    <dxf>
      <font>
        <b val="0"/>
        <i val="0"/>
        <strike val="0"/>
        <outline val="0"/>
        <shadow val="0"/>
        <u val="none"/>
        <vertAlign val="baseline"/>
        <sz val="10"/>
        <color theme="1"/>
        <name val="Arial Narrow"/>
        <family val="2"/>
        <scheme val="none"/>
      </font>
      <fill>
        <patternFill patternType="solid">
          <fgColor indexed="64"/>
          <bgColor theme="7" tint="0.79998168889431442"/>
        </patternFill>
      </fill>
    </dxf>
    <dxf>
      <font>
        <b val="0"/>
        <i val="0"/>
        <strike val="0"/>
        <outline val="0"/>
        <shadow val="0"/>
        <u val="none"/>
        <vertAlign val="baseline"/>
        <sz val="10"/>
        <color theme="1"/>
        <name val="Arial Narrow"/>
        <family val="2"/>
        <scheme val="none"/>
      </font>
      <fill>
        <patternFill patternType="solid">
          <fgColor indexed="64"/>
          <bgColor theme="7" tint="0.79998168889431442"/>
        </patternFill>
      </fill>
    </dxf>
    <dxf>
      <font>
        <b val="0"/>
        <i val="0"/>
        <strike val="0"/>
        <outline val="0"/>
        <shadow val="0"/>
        <u val="none"/>
        <vertAlign val="baseline"/>
        <sz val="10"/>
        <color theme="1"/>
        <name val="Arial Narrow"/>
        <family val="2"/>
        <scheme val="none"/>
      </font>
      <fill>
        <patternFill patternType="none">
          <bgColor auto="1"/>
        </patternFill>
      </fill>
    </dxf>
    <dxf>
      <numFmt numFmtId="0" formatCode="General"/>
      <fill>
        <patternFill patternType="solid">
          <fgColor indexed="64"/>
          <bgColor theme="7" tint="0.79998168889431442"/>
        </patternFill>
      </fill>
    </dxf>
    <dxf>
      <numFmt numFmtId="0" formatCode="General"/>
      <fill>
        <patternFill patternType="none">
          <fgColor indexed="64"/>
          <bgColor indexed="65"/>
        </patternFill>
      </fill>
    </dxf>
    <dxf>
      <font>
        <b val="0"/>
        <i val="0"/>
        <strike val="0"/>
        <outline val="0"/>
        <shadow val="0"/>
        <u val="none"/>
        <vertAlign val="baseline"/>
        <sz val="10"/>
        <color theme="1"/>
        <name val="Arial Narrow"/>
        <family val="2"/>
        <scheme val="none"/>
      </font>
      <numFmt numFmtId="0" formatCode="General"/>
      <fill>
        <patternFill patternType="solid">
          <fgColor indexed="64"/>
          <bgColor theme="7" tint="0.79998168889431442"/>
        </patternFill>
      </fill>
    </dxf>
    <dxf>
      <numFmt numFmtId="0" formatCode="General"/>
      <fill>
        <patternFill patternType="solid">
          <fgColor indexed="64"/>
          <bgColor theme="7" tint="0.79998168889431442"/>
        </patternFill>
      </fill>
    </dxf>
    <dxf>
      <font>
        <b val="0"/>
        <i val="0"/>
        <strike val="0"/>
        <outline val="0"/>
        <shadow val="0"/>
        <u val="none"/>
        <vertAlign val="baseline"/>
        <sz val="10"/>
        <color theme="1"/>
        <name val="Arial Narrow"/>
        <family val="2"/>
        <scheme val="none"/>
      </font>
      <numFmt numFmtId="0" formatCode="General"/>
      <fill>
        <patternFill patternType="solid">
          <fgColor indexed="64"/>
          <bgColor theme="7" tint="0.79998168889431442"/>
        </patternFill>
      </fill>
    </dxf>
    <dxf>
      <numFmt numFmtId="0" formatCode="General"/>
      <fill>
        <patternFill patternType="solid">
          <fgColor indexed="64"/>
          <bgColor theme="7" tint="0.79998168889431442"/>
        </patternFill>
      </fill>
    </dxf>
    <dxf>
      <numFmt numFmtId="0" formatCode="General"/>
      <fill>
        <patternFill patternType="solid">
          <fgColor indexed="64"/>
          <bgColor theme="7" tint="0.79998168889431442"/>
        </patternFill>
      </fill>
    </dxf>
    <dxf>
      <font>
        <b val="0"/>
        <i val="0"/>
        <strike val="0"/>
        <outline val="0"/>
        <shadow val="0"/>
        <u val="none"/>
        <vertAlign val="baseline"/>
        <sz val="10"/>
        <color theme="1"/>
        <name val="Arial Narrow"/>
        <family val="2"/>
        <scheme val="none"/>
      </font>
      <numFmt numFmtId="0" formatCode="General"/>
      <fill>
        <patternFill patternType="solid">
          <fgColor indexed="64"/>
          <bgColor theme="7" tint="0.79998168889431442"/>
        </patternFill>
      </fill>
    </dxf>
    <dxf>
      <font>
        <b val="0"/>
        <i val="0"/>
        <strike val="0"/>
        <outline val="0"/>
        <shadow val="0"/>
        <u val="none"/>
        <vertAlign val="baseline"/>
        <sz val="10"/>
        <color theme="1"/>
        <name val="Arial Narrow"/>
        <family val="2"/>
        <scheme val="none"/>
      </font>
      <numFmt numFmtId="0" formatCode="General"/>
      <fill>
        <patternFill patternType="solid">
          <fgColor indexed="64"/>
          <bgColor theme="7" tint="0.79998168889431442"/>
        </patternFill>
      </fill>
    </dxf>
    <dxf>
      <font>
        <b val="0"/>
        <i val="0"/>
        <strike val="0"/>
        <outline val="0"/>
        <shadow val="0"/>
        <u val="none"/>
        <vertAlign val="baseline"/>
        <sz val="10"/>
        <color theme="1"/>
        <name val="Arial Narrow"/>
        <family val="2"/>
        <scheme val="none"/>
      </font>
      <numFmt numFmtId="0" formatCode="General"/>
      <fill>
        <patternFill patternType="solid">
          <fgColor indexed="64"/>
          <bgColor theme="7" tint="0.79998168889431442"/>
        </patternFill>
      </fill>
    </dxf>
    <dxf>
      <font>
        <b val="0"/>
        <i val="0"/>
        <strike val="0"/>
        <outline val="0"/>
        <shadow val="0"/>
        <u val="none"/>
        <vertAlign val="baseline"/>
        <sz val="10"/>
        <color theme="1"/>
        <name val="Arial Narrow"/>
        <family val="2"/>
        <scheme val="none"/>
      </font>
      <numFmt numFmtId="0" formatCode="General"/>
      <fill>
        <patternFill patternType="solid">
          <fgColor indexed="64"/>
          <bgColor theme="7" tint="0.79998168889431442"/>
        </patternFill>
      </fill>
    </dxf>
    <dxf>
      <font>
        <b val="0"/>
        <i val="0"/>
        <strike val="0"/>
        <outline val="0"/>
        <shadow val="0"/>
        <u val="none"/>
        <vertAlign val="baseline"/>
        <sz val="10"/>
        <color theme="1"/>
        <name val="Arial Narrow"/>
        <family val="2"/>
        <scheme val="none"/>
      </font>
      <fill>
        <patternFill patternType="none">
          <bgColor auto="1"/>
        </patternFill>
      </fill>
    </dxf>
    <dxf>
      <fill>
        <patternFill patternType="solid">
          <fgColor indexed="64"/>
          <bgColor theme="7" tint="0.79998168889431442"/>
        </patternFill>
      </fill>
    </dxf>
    <dxf>
      <fill>
        <patternFill patternType="solid">
          <fgColor indexed="64"/>
          <bgColor theme="7" tint="0.79998168889431442"/>
        </patternFill>
      </fill>
    </dxf>
    <dxf>
      <fill>
        <patternFill patternType="solid">
          <fgColor indexed="64"/>
          <bgColor theme="7" tint="0.79998168889431442"/>
        </patternFill>
      </fill>
    </dxf>
    <dxf>
      <fill>
        <patternFill patternType="solid">
          <fgColor indexed="64"/>
          <bgColor theme="7" tint="0.79998168889431442"/>
        </patternFill>
      </fill>
    </dxf>
    <dxf>
      <fill>
        <patternFill patternType="solid">
          <fgColor indexed="64"/>
          <bgColor theme="7" tint="0.79998168889431442"/>
        </patternFill>
      </fill>
    </dxf>
    <dxf>
      <fill>
        <patternFill patternType="solid">
          <fgColor indexed="64"/>
          <bgColor theme="7" tint="0.79998168889431442"/>
        </patternFill>
      </fill>
    </dxf>
    <dxf>
      <fill>
        <patternFill patternType="solid">
          <fgColor indexed="64"/>
          <bgColor theme="7" tint="0.79998168889431442"/>
        </patternFill>
      </fill>
    </dxf>
    <dxf>
      <fill>
        <patternFill patternType="solid">
          <fgColor indexed="64"/>
          <bgColor theme="7" tint="0.79998168889431442"/>
        </patternFill>
      </fill>
    </dxf>
    <dxf>
      <fill>
        <patternFill patternType="solid">
          <fgColor indexed="64"/>
          <bgColor theme="7" tint="0.79998168889431442"/>
        </patternFill>
      </fill>
    </dxf>
    <dxf>
      <fill>
        <patternFill patternType="solid">
          <fgColor indexed="64"/>
          <bgColor theme="7" tint="0.79998168889431442"/>
        </patternFill>
      </fill>
    </dxf>
    <dxf>
      <fill>
        <patternFill patternType="solid">
          <fgColor indexed="64"/>
          <bgColor theme="7" tint="0.79998168889431442"/>
        </patternFill>
      </fill>
    </dxf>
    <dxf>
      <fill>
        <patternFill patternType="solid">
          <fgColor indexed="64"/>
          <bgColor theme="7" tint="0.79998168889431442"/>
        </patternFill>
      </fill>
    </dxf>
    <dxf>
      <fill>
        <patternFill patternType="solid">
          <fgColor indexed="64"/>
          <bgColor theme="7" tint="0.79998168889431442"/>
        </patternFill>
      </fill>
    </dxf>
    <dxf>
      <font>
        <b val="0"/>
        <i val="0"/>
        <strike val="0"/>
        <outline val="0"/>
        <shadow val="0"/>
        <u val="none"/>
        <vertAlign val="baseline"/>
        <sz val="10"/>
        <color theme="1"/>
        <name val="Arial Narrow"/>
        <family val="2"/>
        <scheme val="none"/>
      </font>
      <fill>
        <patternFill patternType="solid">
          <fgColor indexed="64"/>
          <bgColor theme="7" tint="0.79998168889431442"/>
        </patternFill>
      </fill>
    </dxf>
    <dxf>
      <font>
        <b val="0"/>
        <i val="0"/>
        <strike val="0"/>
        <outline val="0"/>
        <shadow val="0"/>
        <u val="none"/>
        <vertAlign val="baseline"/>
        <sz val="10"/>
        <color theme="1"/>
        <name val="Arial Narrow"/>
        <family val="2"/>
        <scheme val="none"/>
      </font>
      <fill>
        <patternFill patternType="solid">
          <fgColor indexed="64"/>
          <bgColor theme="7" tint="0.79998168889431442"/>
        </patternFill>
      </fill>
    </dxf>
    <dxf>
      <font>
        <b val="0"/>
        <i val="0"/>
        <strike val="0"/>
        <outline val="0"/>
        <shadow val="0"/>
        <u val="none"/>
        <vertAlign val="baseline"/>
        <sz val="10"/>
        <color theme="1"/>
        <name val="Arial Narrow"/>
        <family val="2"/>
        <scheme val="none"/>
      </font>
      <fill>
        <patternFill patternType="solid">
          <fgColor indexed="64"/>
          <bgColor theme="7" tint="0.79998168889431442"/>
        </patternFill>
      </fill>
    </dxf>
    <dxf>
      <font>
        <b val="0"/>
        <i val="0"/>
        <strike val="0"/>
        <outline val="0"/>
        <shadow val="0"/>
        <u val="none"/>
        <vertAlign val="baseline"/>
        <sz val="10"/>
        <color theme="1"/>
        <name val="Arial Narrow"/>
        <family val="2"/>
        <scheme val="none"/>
      </font>
      <fill>
        <patternFill patternType="solid">
          <fgColor indexed="64"/>
          <bgColor theme="7" tint="0.79998168889431442"/>
        </patternFill>
      </fill>
    </dxf>
    <dxf>
      <font>
        <b val="0"/>
        <i val="0"/>
        <strike val="0"/>
        <outline val="0"/>
        <shadow val="0"/>
        <u val="none"/>
        <vertAlign val="baseline"/>
        <sz val="10"/>
        <color theme="1"/>
        <name val="Arial Narrow"/>
        <family val="2"/>
        <scheme val="none"/>
      </font>
      <fill>
        <patternFill patternType="none">
          <bgColor auto="1"/>
        </patternFill>
      </fill>
    </dxf>
    <dxf>
      <fill>
        <gradientFill degree="90">
          <stop position="0">
            <color theme="0"/>
          </stop>
          <stop position="1">
            <color rgb="FF92CDDD"/>
          </stop>
        </gradientFill>
      </fill>
    </dxf>
    <dxf>
      <fill>
        <gradientFill degree="90">
          <stop position="0">
            <color rgb="FF92CDDD"/>
          </stop>
          <stop position="1">
            <color rgb="FFDAEEF4"/>
          </stop>
        </gradientFill>
      </fill>
    </dxf>
    <dxf>
      <fill>
        <patternFill patternType="none">
          <bgColor auto="1"/>
        </patternFill>
      </fill>
      <border>
        <left style="thin">
          <color theme="8"/>
        </left>
        <right style="thin">
          <color theme="8"/>
        </right>
        <top style="thin">
          <color theme="8"/>
        </top>
        <bottom style="thin">
          <color theme="8"/>
        </bottom>
        <vertical style="thin">
          <color theme="8"/>
        </vertical>
        <horizontal style="thin">
          <color theme="8"/>
        </horizontal>
      </border>
    </dxf>
    <dxf>
      <fill>
        <gradientFill degree="90">
          <stop position="0">
            <color theme="0"/>
          </stop>
          <stop position="1">
            <color rgb="FF92CDDD"/>
          </stop>
        </gradientFill>
      </fill>
    </dxf>
    <dxf>
      <fill>
        <gradientFill degree="90">
          <stop position="0">
            <color rgb="FF92CDDD"/>
          </stop>
          <stop position="1">
            <color rgb="FFDAEEF4"/>
          </stop>
        </gradientFill>
      </fill>
    </dxf>
    <dxf>
      <fill>
        <patternFill patternType="none">
          <bgColor auto="1"/>
        </patternFill>
      </fill>
      <border>
        <left style="thin">
          <color rgb="FF92CDDD"/>
        </left>
        <right style="thin">
          <color rgb="FF92CDDD"/>
        </right>
        <top style="thin">
          <color rgb="FF92CDDD"/>
        </top>
        <bottom style="thin">
          <color rgb="FF92CDDD"/>
        </bottom>
        <vertical style="thin">
          <color rgb="FF92CDDD"/>
        </vertical>
        <horizontal style="thin">
          <color rgb="FF92CDDD"/>
        </horizontal>
      </border>
    </dxf>
    <dxf>
      <fill>
        <patternFill>
          <bgColor rgb="FFDAEEF3"/>
        </patternFill>
      </fill>
      <border>
        <left/>
        <right/>
        <top style="thin">
          <color rgb="FF92CDDC"/>
        </top>
        <bottom style="thin">
          <color rgb="FF92CDDC"/>
        </bottom>
        <vertical/>
        <horizontal style="thin">
          <color rgb="FF92CDDC"/>
        </horizontal>
      </border>
    </dxf>
    <dxf>
      <font>
        <b/>
        <i val="0"/>
      </font>
      <fill>
        <gradientFill degree="90">
          <stop position="0">
            <color rgb="FFDAEEF4"/>
          </stop>
          <stop position="1">
            <color rgb="FF92CDDD"/>
          </stop>
        </gradientFill>
      </fill>
      <border>
        <left/>
        <right/>
        <top style="thin">
          <color rgb="FF92CDDC"/>
        </top>
        <bottom style="thin">
          <color rgb="FF92CDDC"/>
        </bottom>
        <vertical/>
        <horizontal style="thin">
          <color rgb="FF92CDDC"/>
        </horizontal>
      </border>
    </dxf>
    <dxf>
      <font>
        <b val="0"/>
        <i val="0"/>
      </font>
      <border>
        <bottom style="thin">
          <color theme="8" tint="0.59996337778862885"/>
        </bottom>
      </border>
    </dxf>
    <dxf>
      <font>
        <b/>
        <i val="0"/>
      </font>
      <border>
        <bottom style="thin">
          <color rgb="FF92CDDC"/>
        </bottom>
      </border>
    </dxf>
    <dxf>
      <font>
        <b/>
        <i val="0"/>
      </font>
      <fill>
        <gradientFill degree="90">
          <stop position="0">
            <color theme="0"/>
          </stop>
          <stop position="1">
            <color theme="0" tint="-0.1490218817712943"/>
          </stop>
        </gradientFill>
      </fill>
      <border>
        <bottom style="thin">
          <color rgb="FF92CDDC"/>
        </bottom>
      </border>
    </dxf>
    <dxf>
      <border>
        <left style="thin">
          <color rgb="FF92CDDC"/>
        </left>
        <right style="thin">
          <color rgb="FF92CDDC"/>
        </right>
      </border>
    </dxf>
    <dxf>
      <border>
        <right style="thin">
          <color rgb="FF92CDDC"/>
        </right>
      </border>
    </dxf>
    <dxf>
      <font>
        <b/>
        <i val="0"/>
      </font>
      <fill>
        <gradientFill degree="90">
          <stop position="0">
            <color theme="0"/>
          </stop>
          <stop position="1">
            <color rgb="FF92CDDD"/>
          </stop>
        </gradientFill>
      </fill>
      <border>
        <top style="thin">
          <color rgb="FF92CDDC"/>
        </top>
        <bottom style="thin">
          <color rgb="FF92CDDC"/>
        </bottom>
      </border>
    </dxf>
    <dxf>
      <font>
        <b/>
        <i val="0"/>
      </font>
      <fill>
        <gradientFill degree="90">
          <stop position="0">
            <color rgb="FF92CDDD"/>
          </stop>
          <stop position="1">
            <color rgb="FFDAEEF4"/>
          </stop>
        </gradientFill>
      </fill>
      <border>
        <left/>
        <right/>
        <top style="thin">
          <color rgb="FF92CDDC"/>
        </top>
        <bottom style="double">
          <color rgb="FF92CDDC"/>
        </bottom>
        <vertical/>
        <horizontal/>
      </border>
    </dxf>
    <dxf>
      <fill>
        <gradientFill degree="90">
          <stop position="0">
            <color theme="0"/>
          </stop>
          <stop position="1">
            <color theme="0" tint="-5.0965910824915313E-2"/>
          </stop>
        </gradientFill>
      </fill>
    </dxf>
    <dxf>
      <fill>
        <gradientFill degree="90">
          <stop position="0">
            <color theme="0"/>
          </stop>
          <stop position="1">
            <color rgb="FF92CDDD"/>
          </stop>
        </gradientFill>
      </fill>
    </dxf>
    <dxf>
      <fill>
        <gradientFill degree="90">
          <stop position="0">
            <color rgb="FF92CDDD"/>
          </stop>
          <stop position="1">
            <color rgb="FFDAEEF4"/>
          </stop>
        </gradientFill>
      </fill>
    </dxf>
    <dxf>
      <fill>
        <patternFill patternType="none">
          <bgColor auto="1"/>
        </patternFill>
      </fill>
      <border>
        <left style="thin">
          <color theme="8"/>
        </left>
        <right style="thin">
          <color theme="8"/>
        </right>
        <top style="thin">
          <color theme="8"/>
        </top>
        <bottom style="thin">
          <color theme="8"/>
        </bottom>
        <vertical style="thin">
          <color theme="8"/>
        </vertical>
        <horizontal style="thin">
          <color theme="8"/>
        </horizontal>
      </border>
    </dxf>
    <dxf>
      <fill>
        <gradientFill degree="90">
          <stop position="0">
            <color theme="0"/>
          </stop>
          <stop position="1">
            <color theme="0" tint="-5.0965910824915313E-2"/>
          </stop>
        </gradientFill>
      </fill>
    </dxf>
    <dxf>
      <fill>
        <gradientFill degree="90">
          <stop position="0">
            <color theme="0"/>
          </stop>
          <stop position="1">
            <color rgb="FF92CDDD"/>
          </stop>
        </gradientFill>
      </fill>
    </dxf>
    <dxf>
      <fill>
        <gradientFill degree="90">
          <stop position="0">
            <color rgb="FF92CDDD"/>
          </stop>
          <stop position="1">
            <color rgb="FFDAEEF4"/>
          </stop>
        </gradientFill>
      </fill>
    </dxf>
    <dxf>
      <fill>
        <patternFill patternType="none">
          <bgColor auto="1"/>
        </patternFill>
      </fill>
      <border>
        <left style="thin">
          <color rgb="FFB7DEE9"/>
        </left>
        <right style="thin">
          <color rgb="FFB7DEE9"/>
        </right>
        <top style="thin">
          <color rgb="FFB7DEE9"/>
        </top>
        <bottom style="thin">
          <color rgb="FFB7DEE9"/>
        </bottom>
        <vertical style="thin">
          <color rgb="FFB7DEE9"/>
        </vertical>
        <horizontal style="thin">
          <color rgb="FFB7DEE9"/>
        </horizontal>
      </border>
    </dxf>
    <dxf>
      <fill>
        <gradientFill>
          <stop position="0">
            <color rgb="FFDAEEF3"/>
          </stop>
          <stop position="1">
            <color rgb="FF92CDDC"/>
          </stop>
        </gradientFill>
      </fill>
      <border>
        <left style="thin">
          <color rgb="FF92CDDC"/>
        </left>
        <right style="thin">
          <color rgb="FF92CDDC"/>
        </right>
        <top style="thin">
          <color rgb="FF92CDDC"/>
        </top>
        <bottom style="thin">
          <color rgb="FF92CDDC"/>
        </bottom>
        <vertical style="thin">
          <color rgb="FF92CDDC"/>
        </vertical>
        <horizontal style="thin">
          <color rgb="FF92CDDC"/>
        </horizontal>
      </border>
    </dxf>
    <dxf>
      <border>
        <horizontal/>
      </border>
    </dxf>
    <dxf>
      <border>
        <horizontal/>
      </border>
    </dxf>
    <dxf>
      <border>
        <horizontal/>
      </border>
    </dxf>
    <dxf>
      <border>
        <vertical/>
      </border>
    </dxf>
    <dxf>
      <border>
        <vertical/>
      </border>
    </dxf>
    <dxf>
      <border>
        <vertical/>
      </border>
    </dxf>
    <dxf>
      <fill>
        <gradientFill degree="90">
          <stop position="0">
            <color theme="0"/>
          </stop>
          <stop position="1">
            <color theme="0" tint="-5.0965910824915313E-2"/>
          </stop>
        </gradientFill>
      </fill>
    </dxf>
    <dxf>
      <fill>
        <gradientFill degree="90">
          <stop position="0">
            <color theme="0"/>
          </stop>
          <stop position="1">
            <color rgb="FFDCEFF4"/>
          </stop>
        </gradientFill>
      </fill>
    </dxf>
    <dxf>
      <fill>
        <gradientFill degree="90">
          <stop position="0">
            <color theme="0"/>
          </stop>
          <stop position="1">
            <color rgb="FFB7DEE9"/>
          </stop>
        </gradientFill>
      </fill>
    </dxf>
    <dxf>
      <fill>
        <patternFill patternType="none">
          <bgColor auto="1"/>
        </patternFill>
      </fill>
      <border>
        <left/>
        <right style="thin">
          <color theme="8"/>
        </right>
        <top/>
        <bottom style="thin">
          <color theme="8"/>
        </bottom>
        <vertical/>
        <horizontal/>
      </border>
    </dxf>
    <dxf>
      <fill>
        <patternFill>
          <bgColor rgb="FFD8E4BD"/>
        </patternFill>
      </fill>
    </dxf>
    <dxf>
      <fill>
        <gradientFill degree="90">
          <stop position="0">
            <color theme="0"/>
          </stop>
          <stop position="1">
            <color rgb="FF92CDDC"/>
          </stop>
        </gradientFill>
      </fill>
      <border>
        <left style="thin">
          <color rgb="FF92CDDC"/>
        </left>
        <right style="thin">
          <color rgb="FF92CDDC"/>
        </right>
        <top style="thin">
          <color rgb="FF92CDDC"/>
        </top>
        <bottom style="thin">
          <color rgb="FF92CDDC"/>
        </bottom>
        <vertical style="thin">
          <color rgb="FF92CDDC"/>
        </vertical>
        <horizontal style="thin">
          <color rgb="FF92CDDC"/>
        </horizontal>
      </border>
    </dxf>
    <dxf>
      <fill>
        <gradientFill degree="90">
          <stop position="0">
            <color rgb="FF92CDDD"/>
          </stop>
          <stop position="1">
            <color rgb="FFDAEEF4"/>
          </stop>
        </gradientFill>
      </fill>
      <border>
        <left style="thin">
          <color rgb="FF92CDDC"/>
        </left>
        <right style="thin">
          <color rgb="FF92CDDC"/>
        </right>
        <top style="thin">
          <color rgb="FF92CDDC"/>
        </top>
        <bottom style="thin">
          <color rgb="FF92CDDC"/>
        </bottom>
        <vertical style="thin">
          <color rgb="FF92CDDC"/>
        </vertical>
        <horizontal/>
      </border>
    </dxf>
    <dxf>
      <border>
        <left style="thin">
          <color theme="8"/>
        </left>
        <right style="thin">
          <color theme="8"/>
        </right>
        <top style="thin">
          <color theme="8"/>
        </top>
        <bottom style="thin">
          <color theme="8"/>
        </bottom>
        <vertical style="thin">
          <color theme="8"/>
        </vertical>
        <horizontal style="thin">
          <color theme="8"/>
        </horizontal>
      </border>
    </dxf>
    <dxf>
      <fill>
        <gradientFill>
          <stop position="0">
            <color rgb="FFDAEEF4"/>
          </stop>
          <stop position="1">
            <color rgb="FF92CDDD"/>
          </stop>
        </gradientFill>
      </fill>
      <border>
        <left style="thin">
          <color rgb="FFB7DEE9"/>
        </left>
        <right style="thin">
          <color rgb="FFB7DEE9"/>
        </right>
        <top style="thin">
          <color rgb="FFB7DEE9"/>
        </top>
        <bottom style="thin">
          <color rgb="FFB7DEE9"/>
        </bottom>
        <vertical style="thin">
          <color rgb="FFB7DEE9"/>
        </vertical>
        <horizontal style="thin">
          <color rgb="FFB7DEE9"/>
        </horizontal>
      </border>
    </dxf>
    <dxf>
      <fill>
        <gradientFill degree="90">
          <stop position="0">
            <color theme="0"/>
          </stop>
          <stop position="1">
            <color theme="0" tint="-5.0965910824915313E-2"/>
          </stop>
        </gradientFill>
      </fill>
    </dxf>
    <dxf>
      <fill>
        <gradientFill degree="90">
          <stop position="0">
            <color theme="0"/>
          </stop>
          <stop position="1">
            <color rgb="FFDAEEF4"/>
          </stop>
        </gradientFill>
      </fill>
    </dxf>
    <dxf>
      <fill>
        <gradientFill degree="90">
          <stop position="0">
            <color theme="0"/>
          </stop>
          <stop position="1">
            <color rgb="FFB7DEE8"/>
          </stop>
        </gradientFill>
      </fill>
    </dxf>
    <dxf>
      <fill>
        <patternFill patternType="none">
          <bgColor auto="1"/>
        </patternFill>
      </fill>
      <border>
        <left/>
        <right style="thin">
          <color theme="8"/>
        </right>
        <top/>
        <bottom style="thin">
          <color theme="8"/>
        </bottom>
        <vertical/>
        <horizontal/>
      </border>
    </dxf>
    <dxf>
      <fill>
        <patternFill>
          <bgColor rgb="FFD8E4BD"/>
        </patternFill>
      </fill>
    </dxf>
    <dxf>
      <fill>
        <gradientFill degree="90">
          <stop position="0">
            <color theme="0"/>
          </stop>
          <stop position="1">
            <color rgb="FF92CDDD"/>
          </stop>
        </gradientFill>
      </fill>
      <border>
        <left style="thin">
          <color rgb="FF92CDDC"/>
        </left>
        <right style="thin">
          <color rgb="FF92CDDC"/>
        </right>
        <top style="thin">
          <color rgb="FF92CDDC"/>
        </top>
        <bottom style="thin">
          <color rgb="FF92CDDC"/>
        </bottom>
        <vertical style="thin">
          <color rgb="FF92CDDC"/>
        </vertical>
        <horizontal style="thin">
          <color rgb="FF92CDDC"/>
        </horizontal>
      </border>
    </dxf>
    <dxf>
      <fill>
        <gradientFill degree="90">
          <stop position="0">
            <color rgb="FF92CDDC"/>
          </stop>
          <stop position="1">
            <color rgb="FFDCEFF4"/>
          </stop>
        </gradientFill>
      </fill>
      <border diagonalUp="1">
        <left style="thin">
          <color rgb="FF92CDDC"/>
        </left>
        <right style="thin">
          <color rgb="FF92CDDC"/>
        </right>
        <top style="thin">
          <color rgb="FF92CDDC"/>
        </top>
        <bottom style="thin">
          <color rgb="FF92CDDC"/>
        </bottom>
        <diagonal style="thin">
          <color rgb="FF92CDDC"/>
        </diagonal>
        <vertical style="thin">
          <color rgb="FF92CDDC"/>
        </vertical>
        <horizontal/>
      </border>
    </dxf>
    <dxf>
      <border>
        <left style="thin">
          <color theme="8"/>
        </left>
        <right style="thin">
          <color theme="8"/>
        </right>
        <top style="thin">
          <color theme="8"/>
        </top>
        <bottom style="thin">
          <color theme="8"/>
        </bottom>
        <vertical style="thin">
          <color theme="8"/>
        </vertical>
        <horizontal style="thin">
          <color theme="8"/>
        </horizontal>
      </border>
    </dxf>
    <dxf>
      <fill>
        <gradientFill>
          <stop position="0">
            <color rgb="FFDAEEF4"/>
          </stop>
          <stop position="1">
            <color rgb="FF92CDDD"/>
          </stop>
        </gradientFill>
      </fill>
      <border>
        <left style="thin">
          <color rgb="FFB7DEE9"/>
        </left>
        <right style="thin">
          <color rgb="FFB7DEE9"/>
        </right>
        <top style="thin">
          <color rgb="FFB7DEE9"/>
        </top>
        <bottom style="thin">
          <color rgb="FFB7DEE9"/>
        </bottom>
        <vertical style="thin">
          <color rgb="FFB7DEE9"/>
        </vertical>
        <horizontal style="thin">
          <color rgb="FFB7DEE9"/>
        </horizontal>
      </border>
    </dxf>
    <dxf>
      <fill>
        <gradientFill degree="90">
          <stop position="0">
            <color theme="0"/>
          </stop>
          <stop position="1">
            <color theme="0" tint="-5.0965910824915313E-2"/>
          </stop>
        </gradientFill>
      </fill>
    </dxf>
    <dxf>
      <fill>
        <gradientFill degree="90">
          <stop position="0">
            <color theme="0"/>
          </stop>
          <stop position="1">
            <color rgb="FFDAEEF4"/>
          </stop>
        </gradientFill>
      </fill>
    </dxf>
    <dxf>
      <fill>
        <gradientFill degree="90">
          <stop position="0">
            <color theme="0"/>
          </stop>
          <stop position="1">
            <color rgb="FFB7DEE8"/>
          </stop>
        </gradientFill>
      </fill>
    </dxf>
    <dxf>
      <fill>
        <patternFill patternType="none">
          <bgColor auto="1"/>
        </patternFill>
      </fill>
      <border>
        <left/>
        <right style="thin">
          <color theme="8"/>
        </right>
        <top/>
        <bottom style="thin">
          <color theme="8"/>
        </bottom>
        <vertical/>
        <horizontal/>
      </border>
    </dxf>
    <dxf>
      <fill>
        <patternFill>
          <bgColor rgb="FFD8E4BD"/>
        </patternFill>
      </fill>
    </dxf>
    <dxf>
      <fill>
        <gradientFill degree="90">
          <stop position="0">
            <color theme="0"/>
          </stop>
          <stop position="1">
            <color rgb="FF92CDDD"/>
          </stop>
        </gradientFill>
      </fill>
      <border>
        <left style="thin">
          <color rgb="FF92CDDC"/>
        </left>
        <right style="thin">
          <color rgb="FF92CDDC"/>
        </right>
        <top style="thin">
          <color rgb="FF92CDDC"/>
        </top>
        <bottom style="thin">
          <color rgb="FF92CDDC"/>
        </bottom>
        <vertical style="thin">
          <color rgb="FF92CDDC"/>
        </vertical>
        <horizontal style="thin">
          <color rgb="FF92CDDC"/>
        </horizontal>
      </border>
    </dxf>
    <dxf>
      <fill>
        <gradientFill degree="90">
          <stop position="0">
            <color rgb="FF92CDDC"/>
          </stop>
          <stop position="1">
            <color rgb="FFDCEFF4"/>
          </stop>
        </gradientFill>
      </fill>
      <border diagonalUp="1">
        <left style="thin">
          <color rgb="FF92CDDC"/>
        </left>
        <right style="thin">
          <color rgb="FF92CDDC"/>
        </right>
        <top style="thin">
          <color rgb="FF92CDDC"/>
        </top>
        <bottom style="thin">
          <color rgb="FF92CDDC"/>
        </bottom>
        <diagonal style="thin">
          <color rgb="FF92CDDC"/>
        </diagonal>
        <vertical style="thin">
          <color rgb="FF92CDDC"/>
        </vertical>
        <horizontal/>
      </border>
    </dxf>
    <dxf>
      <border>
        <left style="thin">
          <color rgb="FF92CDDC"/>
        </left>
        <right style="thin">
          <color rgb="FF92CDDC"/>
        </right>
        <top style="thin">
          <color rgb="FF92CDDC"/>
        </top>
        <bottom style="thin">
          <color rgb="FF92CDDC"/>
        </bottom>
        <vertical style="thin">
          <color rgb="FF92CDDC"/>
        </vertical>
        <horizontal style="thin">
          <color rgb="FF92CDDC"/>
        </horizontal>
      </border>
    </dxf>
    <dxf>
      <fill>
        <gradientFill>
          <stop position="0">
            <color rgb="FFDAEEF3"/>
          </stop>
          <stop position="1">
            <color rgb="FF92CDDC"/>
          </stop>
        </gradientFill>
      </fill>
      <border>
        <left style="thin">
          <color rgb="FF92CDDC"/>
        </left>
        <right style="thin">
          <color rgb="FF92CDDC"/>
        </right>
        <top style="thin">
          <color rgb="FF92CDDC"/>
        </top>
        <bottom style="thin">
          <color rgb="FF92CDDC"/>
        </bottom>
        <vertical style="thin">
          <color rgb="FF92CDDC"/>
        </vertical>
        <horizontal style="thin">
          <color rgb="FF92CDDC"/>
        </horizontal>
      </border>
    </dxf>
    <dxf>
      <border>
        <horizontal/>
      </border>
    </dxf>
    <dxf>
      <border>
        <horizontal/>
      </border>
    </dxf>
    <dxf>
      <border>
        <horizontal/>
      </border>
    </dxf>
    <dxf>
      <border>
        <vertical/>
      </border>
    </dxf>
    <dxf>
      <border>
        <vertical/>
      </border>
    </dxf>
    <dxf>
      <border>
        <vertical/>
      </border>
    </dxf>
    <dxf>
      <fill>
        <gradientFill degree="90">
          <stop position="0">
            <color theme="0"/>
          </stop>
          <stop position="1">
            <color theme="0" tint="-5.0965910824915313E-2"/>
          </stop>
        </gradientFill>
      </fill>
    </dxf>
    <dxf>
      <fill>
        <gradientFill degree="90">
          <stop position="0">
            <color theme="0"/>
          </stop>
          <stop position="1">
            <color rgb="FFDCEFF4"/>
          </stop>
        </gradientFill>
      </fill>
    </dxf>
    <dxf>
      <fill>
        <gradientFill degree="90">
          <stop position="0">
            <color theme="0"/>
          </stop>
          <stop position="1">
            <color rgb="FFB7DEE9"/>
          </stop>
        </gradientFill>
      </fill>
    </dxf>
    <dxf>
      <fill>
        <patternFill patternType="none">
          <bgColor auto="1"/>
        </patternFill>
      </fill>
      <border>
        <left/>
        <right style="thin">
          <color theme="8"/>
        </right>
        <top/>
        <bottom style="thin">
          <color theme="8"/>
        </bottom>
        <vertical/>
        <horizontal/>
      </border>
    </dxf>
    <dxf>
      <fill>
        <patternFill>
          <bgColor rgb="FFD8E4BD"/>
        </patternFill>
      </fill>
    </dxf>
    <dxf>
      <fill>
        <gradientFill degree="90">
          <stop position="0">
            <color theme="0"/>
          </stop>
          <stop position="1">
            <color rgb="FF92CDDC"/>
          </stop>
        </gradientFill>
      </fill>
      <border>
        <left style="thin">
          <color rgb="FF92CDDC"/>
        </left>
        <right style="thin">
          <color rgb="FF92CDDC"/>
        </right>
        <top style="thin">
          <color rgb="FF92CDDC"/>
        </top>
        <bottom style="thin">
          <color rgb="FF92CDDC"/>
        </bottom>
        <vertical style="thin">
          <color rgb="FF92CDDC"/>
        </vertical>
        <horizontal style="thin">
          <color rgb="FF92CDDC"/>
        </horizontal>
      </border>
    </dxf>
    <dxf>
      <fill>
        <gradientFill degree="90">
          <stop position="0">
            <color rgb="FF92CDDD"/>
          </stop>
          <stop position="1">
            <color rgb="FFDAEEF4"/>
          </stop>
        </gradientFill>
      </fill>
      <border>
        <left style="thin">
          <color rgb="FF92CDDC"/>
        </left>
        <right style="thin">
          <color rgb="FF92CDDC"/>
        </right>
        <top style="thin">
          <color rgb="FF92CDDC"/>
        </top>
        <bottom style="thin">
          <color rgb="FF92CDDC"/>
        </bottom>
        <vertical style="thin">
          <color rgb="FF92CDDC"/>
        </vertical>
        <horizontal/>
      </border>
    </dxf>
    <dxf>
      <border>
        <left style="thin">
          <color rgb="FF92CDDC"/>
        </left>
        <right style="thin">
          <color rgb="FF92CDDC"/>
        </right>
        <top style="thin">
          <color rgb="FF92CDDC"/>
        </top>
        <bottom style="thin">
          <color rgb="FF92CDDC"/>
        </bottom>
        <vertical style="thin">
          <color rgb="FF92CDDC"/>
        </vertical>
        <horizontal style="thin">
          <color rgb="FF92CDDC"/>
        </horizontal>
      </border>
    </dxf>
  </dxfs>
  <tableStyles count="9" defaultTableStyle="BlueTable" defaultPivotStyle="BluePivot">
    <tableStyle name="BluePivot" table="0" count="15" xr9:uid="{DB614CA1-F340-4F04-847D-091791FB62E1}">
      <tableStyleElement type="wholeTable" dxfId="149"/>
      <tableStyleElement type="headerRow" dxfId="148"/>
      <tableStyleElement type="totalRow" dxfId="147"/>
      <tableStyleElement type="firstRowStripe" dxfId="146"/>
      <tableStyleElement type="firstHeaderCell" dxfId="145"/>
      <tableStyleElement type="firstSubtotalRow" dxfId="144"/>
      <tableStyleElement type="secondSubtotalRow" dxfId="143"/>
      <tableStyleElement type="thirdSubtotalRow" dxfId="142"/>
      <tableStyleElement type="firstColumnSubheading" dxfId="141"/>
      <tableStyleElement type="secondColumnSubheading" dxfId="140"/>
      <tableStyleElement type="thirdColumnSubheading" dxfId="139"/>
      <tableStyleElement type="firstRowSubheading" dxfId="138"/>
      <tableStyleElement type="secondRowSubheading" dxfId="137"/>
      <tableStyleElement type="thirdRowSubheading" dxfId="136"/>
      <tableStyleElement type="pageFieldLabels" dxfId="135"/>
    </tableStyle>
    <tableStyle name="BluePivot 2" table="0" count="9" xr9:uid="{FC246B9C-4AF6-40A6-9100-EB1C66BFCBB8}">
      <tableStyleElement type="wholeTable" dxfId="134"/>
      <tableStyleElement type="headerRow" dxfId="133"/>
      <tableStyleElement type="totalRow" dxfId="132"/>
      <tableStyleElement type="firstRowStripe" dxfId="131"/>
      <tableStyleElement type="firstHeaderCell" dxfId="130"/>
      <tableStyleElement type="firstSubtotalRow" dxfId="129"/>
      <tableStyleElement type="secondSubtotalRow" dxfId="128"/>
      <tableStyleElement type="thirdSubtotalRow" dxfId="127"/>
      <tableStyleElement type="pageFieldLabels" dxfId="126"/>
    </tableStyle>
    <tableStyle name="BluePivot 2B" table="0" count="9" xr9:uid="{B70B7522-B9E3-4037-95E4-AC30EF0DBB2C}">
      <tableStyleElement type="wholeTable" dxfId="125"/>
      <tableStyleElement type="headerRow" dxfId="124"/>
      <tableStyleElement type="totalRow" dxfId="123"/>
      <tableStyleElement type="firstRowStripe" dxfId="122"/>
      <tableStyleElement type="firstHeaderCell" dxfId="121"/>
      <tableStyleElement type="firstSubtotalRow" dxfId="120"/>
      <tableStyleElement type="secondSubtotalRow" dxfId="119"/>
      <tableStyleElement type="thirdSubtotalRow" dxfId="118"/>
      <tableStyleElement type="pageFieldLabels" dxfId="117"/>
    </tableStyle>
    <tableStyle name="BluePivotB" table="0" count="15" xr9:uid="{23884EBE-ED03-4952-B4B3-213DD38ACBB2}">
      <tableStyleElement type="wholeTable" dxfId="116"/>
      <tableStyleElement type="headerRow" dxfId="115"/>
      <tableStyleElement type="totalRow" dxfId="114"/>
      <tableStyleElement type="firstRowStripe" dxfId="113"/>
      <tableStyleElement type="firstHeaderCell" dxfId="112"/>
      <tableStyleElement type="firstSubtotalRow" dxfId="111"/>
      <tableStyleElement type="secondSubtotalRow" dxfId="110"/>
      <tableStyleElement type="thirdSubtotalRow" dxfId="109"/>
      <tableStyleElement type="firstColumnSubheading" dxfId="108"/>
      <tableStyleElement type="secondColumnSubheading" dxfId="107"/>
      <tableStyleElement type="thirdColumnSubheading" dxfId="106"/>
      <tableStyleElement type="firstRowSubheading" dxfId="105"/>
      <tableStyleElement type="secondRowSubheading" dxfId="104"/>
      <tableStyleElement type="thirdRowSubheading" dxfId="103"/>
      <tableStyleElement type="pageFieldLabels" dxfId="102"/>
    </tableStyle>
    <tableStyle name="BlueTable" pivot="0" count="4" xr9:uid="{DC17A6E0-E838-4545-AC98-8D0ADBF93F9D}">
      <tableStyleElement type="wholeTable" dxfId="101"/>
      <tableStyleElement type="headerRow" dxfId="100"/>
      <tableStyleElement type="totalRow" dxfId="99"/>
      <tableStyleElement type="secondRowStripe" dxfId="98"/>
    </tableStyle>
    <tableStyle name="BlueTableB" pivot="0" count="4" xr9:uid="{AF167FC6-BF1F-4132-AB28-996F1C7DC3C7}">
      <tableStyleElement type="wholeTable" dxfId="97"/>
      <tableStyleElement type="headerRow" dxfId="96"/>
      <tableStyleElement type="totalRow" dxfId="95"/>
      <tableStyleElement type="secondRowStripe" dxfId="94"/>
    </tableStyle>
    <tableStyle name="NewBlueStyle 2" table="0" count="9" xr9:uid="{48CCDC7F-914C-460E-84D2-862F5A1BDD7D}">
      <tableStyleElement type="headerRow" dxfId="93"/>
      <tableStyleElement type="totalRow" dxfId="92"/>
      <tableStyleElement type="firstColumn" dxfId="91"/>
      <tableStyleElement type="lastColumn" dxfId="90"/>
      <tableStyleElement type="firstRowSubheading" dxfId="89"/>
      <tableStyleElement type="secondRowSubheading" dxfId="88"/>
      <tableStyleElement type="thirdRowSubheading" dxfId="87"/>
      <tableStyleElement type="pageFieldLabels" dxfId="86"/>
      <tableStyleElement type="pageFieldValues" dxfId="85"/>
    </tableStyle>
    <tableStyle name="WhiteTable" pivot="0" count="3" xr9:uid="{4EBE2153-0DF5-4607-B3C7-73BEDBE7C924}">
      <tableStyleElement type="wholeTable" dxfId="84"/>
      <tableStyleElement type="headerRow" dxfId="83"/>
      <tableStyleElement type="totalRow" dxfId="82"/>
    </tableStyle>
    <tableStyle name="WhiteTableB" pivot="0" count="3" xr9:uid="{2A1E62E1-0B7D-4063-9FE9-F0D105C26A8D}">
      <tableStyleElement type="wholeTable" dxfId="81"/>
      <tableStyleElement type="headerRow" dxfId="80"/>
      <tableStyleElement type="totalRow" dxfId="79"/>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99CC"/>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4512DBC1-07E7-4603-97A4-ED6965DBE2B5}" name="L_SI" displayName="L_SI" ref="C5:E19" totalsRowShown="0" headerRowDxfId="78" dataDxfId="77">
  <autoFilter ref="C5:E19" xr:uid="{4512DBC1-07E7-4603-97A4-ED6965DBE2B5}"/>
  <tableColumns count="3">
    <tableColumn id="1" xr3:uid="{ACE81D58-2C54-4803-B3A6-20EDD5EEBDAD}" name="Site" dataDxfId="76"/>
    <tableColumn id="2" xr3:uid="{6355D816-E16F-42EF-9DE8-B5F442CED543}" name="Name" dataDxfId="75"/>
    <tableColumn id="3" xr3:uid="{2E14F040-BC4B-4072-9DC7-6904F392CE68}" name="Properties" dataDxfId="74"/>
  </tableColumns>
  <tableStyleInfo name="BlueTabl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15A0FC87-884D-44D9-8EC7-3D300E85DD84}" name="L_FT" displayName="L_FT" ref="C5:D67" totalsRowShown="0" dataDxfId="73">
  <autoFilter ref="C5:D67" xr:uid="{15A0FC87-884D-44D9-8EC7-3D300E85DD84}"/>
  <tableColumns count="2">
    <tableColumn id="1" xr3:uid="{C4610FE2-1085-4D5C-811C-629BAD4B0BF1}" name="Faculty" dataDxfId="72"/>
    <tableColumn id="2" xr3:uid="{191FAA12-C5F4-4B04-BE05-C078645E9001}" name="Properties" dataDxfId="71"/>
  </tableColumns>
  <tableStyleInfo name="BlueTabl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CFA6FCF-BB43-407E-9EF3-0D1ED2777C9C}" name="L_FC" displayName="L_FC" ref="C5:F30" totalsRowShown="0" dataDxfId="70">
  <autoFilter ref="C5:F30" xr:uid="{3CFA6FCF-BB43-407E-9EF3-0D1ED2777C9C}"/>
  <tableColumns count="4">
    <tableColumn id="1" xr3:uid="{4EFCAE7A-1BD0-4E0C-B86B-73196AA2A417}" name="Fund center" dataDxfId="69"/>
    <tableColumn id="2" xr3:uid="{2F8CD821-02DB-44DC-9713-723C72D72158}" name="FC name" dataDxfId="68"/>
    <tableColumn id="3" xr3:uid="{F4537A9A-10B5-49CD-8633-EEA88F5A32B3}" name="Site" dataDxfId="67"/>
    <tableColumn id="4" xr3:uid="{57E455EA-6F85-4FAC-B650-EC3E6B6C140E}" name="Properties" dataDxfId="66"/>
  </tableColumns>
  <tableStyleInfo name="BlueTabl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048F406-CB8D-40D8-B757-3B7A393D0B75}" name="L_PC" displayName="L_PC" ref="C5:F6" insertRow="1" totalsRowShown="0" dataDxfId="65">
  <autoFilter ref="C5:F6" xr:uid="{D048F406-CB8D-40D8-B757-3B7A393D0B75}"/>
  <tableColumns count="4">
    <tableColumn id="1" xr3:uid="{93B31017-06E2-47F0-95A5-354CEA93C553}" name="Profit center" dataDxfId="64"/>
    <tableColumn id="2" xr3:uid="{5096E301-2940-44D4-8BCB-9A6C41E72E79}" name="PC name" dataDxfId="63"/>
    <tableColumn id="4" xr3:uid="{2E9C8746-32CF-48DC-9FCB-A8E447F0CC57}" name="Site" dataDxfId="62"/>
    <tableColumn id="3" xr3:uid="{5BCD6E24-17BB-4B8E-A737-C337AF65F7B1}" name="Properties" dataDxfId="61"/>
  </tableColumns>
  <tableStyleInfo name="BlueTabl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FB388C6-0C75-43FE-BD7B-B64EFDFA4CE1}" name="L_CC" displayName="L_CC" ref="C5:L1250" totalsRowShown="0" headerRowDxfId="60" dataDxfId="59">
  <sortState xmlns:xlrd2="http://schemas.microsoft.com/office/spreadsheetml/2017/richdata2" ref="C6:L1250">
    <sortCondition ref="C1241:C1250"/>
  </sortState>
  <tableColumns count="10">
    <tableColumn id="1" xr3:uid="{1ACCFBE5-0610-4E0B-8E05-DBAC5BAF5F26}" name="Cost center" dataDxfId="58"/>
    <tableColumn id="2" xr3:uid="{C25DC632-B9F3-43BF-8D82-4625D5E98FF3}" name="CC name" dataDxfId="57"/>
    <tableColumn id="4" xr3:uid="{C0D3150F-D26C-4138-9E4E-BEFECDD2462E}" name="Fund center" dataDxfId="56"/>
    <tableColumn id="5" xr3:uid="{9E543F08-9150-49D5-A5A5-83915CC690E0}" name="Faculty" dataDxfId="55"/>
    <tableColumn id="8" xr3:uid="{6CFE8B32-6DF8-48A2-A05D-C430F86AD249}" name="PC center" dataDxfId="54"/>
    <tableColumn id="6" xr3:uid="{D1DAF8B8-C8BD-4A09-86D8-14F0FE98FD4A}" name="FS code" dataDxfId="53"/>
    <tableColumn id="3" xr3:uid="{E78259EB-E5DE-493F-A28F-B05D0CE3C8E0}" name="Priority CI" dataDxfId="52"/>
    <tableColumn id="7" xr3:uid="{AE25040C-DF46-489E-B900-60CF00BDD658}" name="Properties" dataDxfId="51"/>
    <tableColumn id="15" xr3:uid="{032B0001-F8AF-48DC-931F-96B161C9A4F7}" name="PC name" dataDxfId="50">
      <calculatedColumnFormula>_xlfn.XLOOKUP(L_CC[[#This Row],[PC center]],L_PC[Profit center],L_PC[PC name])</calculatedColumnFormula>
    </tableColumn>
    <tableColumn id="12" xr3:uid="{A323D35B-FA0C-442D-B3E1-18834F797057}" name="Site" dataDxfId="49">
      <calculatedColumnFormula>_xlfn.XLOOKUP(L_CC[[#This Row],[Fund center]],L_FC[Fund center],L_FC[Site],"")</calculatedColumnFormula>
    </tableColumn>
  </tableColumns>
  <tableStyleInfo name="BlueTabl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BE986861-DF1B-4919-BCCB-640B615BC0B0}" name="L_Mis" displayName="L_Mis" ref="C5:F94" totalsRowShown="0" headerRowDxfId="48" dataDxfId="47">
  <autoFilter ref="C5:F94" xr:uid="{BE986861-DF1B-4919-BCCB-640B615BC0B0}"/>
  <tableColumns count="4">
    <tableColumn id="1" xr3:uid="{362CB086-0B96-4F22-97BE-DC413605E8C9}" name="MIS code" dataDxfId="46"/>
    <tableColumn id="2" xr3:uid="{F3457247-5EC9-4700-9DAE-96DC061C7224}" name="MIS name" dataDxfId="45"/>
    <tableColumn id="3" xr3:uid="{8888A3BD-AE05-46A5-AE23-9305656D48A2}" name="Allocate" dataDxfId="44"/>
    <tableColumn id="4" xr3:uid="{EC5A51AC-3986-42FC-ACC8-7AD180825462}" name="Properties" dataDxfId="43"/>
  </tableColumns>
  <tableStyleInfo name="BlueTabl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5A93E6B-775F-4C60-A9F5-1AEE24205C0D}" name="L_CI" displayName="L_CI" ref="C5:I343" totalsRowShown="0" headerRowDxfId="42" dataDxfId="41">
  <autoFilter ref="C5:I343" xr:uid="{55A93E6B-775F-4C60-A9F5-1AEE24205C0D}"/>
  <tableColumns count="7">
    <tableColumn id="1" xr3:uid="{9203A74C-B5BB-4732-B4EA-A8171993762E}" name="CI code" dataDxfId="40"/>
    <tableColumn id="2" xr3:uid="{D377774D-E0B7-4AB1-AEFD-ADC2AD090FD0}" name="CI name" dataDxfId="39"/>
    <tableColumn id="3" xr3:uid="{04FB407E-59A9-4A2C-BA05-0CC45E83246F}" name="CI type" dataDxfId="38"/>
    <tableColumn id="4" xr3:uid="{38686E1E-1C17-4E7E-93E5-C274915F5F82}" name="MIS code" dataDxfId="37"/>
    <tableColumn id="5" xr3:uid="{4E9FB8B4-51E4-4F9F-BCDB-59F0E62D4490}" name="FS code" dataDxfId="36"/>
    <tableColumn id="7" xr3:uid="{2A26D9E5-8928-4D2A-B82B-BE15199907F8}" name="Budget controlling item" dataDxfId="35">
      <calculatedColumnFormula>_xlfn.XLOOKUP(L_CI[[#This Row],[MIS code]],L_Mis[MIS code],L_Mis[MIS name])</calculatedColumnFormula>
    </tableColumn>
    <tableColumn id="6" xr3:uid="{C7202EA9-893D-44E4-81B6-20A926E42F94}" name="Properties" dataDxfId="34"/>
  </tableColumns>
  <tableStyleInfo name="BlueTabl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BFFECC35-FDB6-4824-9DB1-280E19732C0E}" name="L_AS" displayName="L_AS" ref="C5:E19" totalsRowShown="0" headerRowDxfId="33" dataDxfId="32">
  <tableColumns count="3">
    <tableColumn id="1" xr3:uid="{F3F21805-61BB-4122-A4A4-A936EFBA5B57}" name="Asset type" dataDxfId="31"/>
    <tableColumn id="2" xr3:uid="{18B254E4-E88F-429A-B250-82A3166CD7F2}" name="TK NG" dataDxfId="30"/>
    <tableColumn id="3" xr3:uid="{62909517-DA96-4CB8-8F04-631FB7729011}" name="Properties" dataDxfId="29"/>
  </tableColumns>
  <tableStyleInfo name="BlueTabl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E12508A-CDC6-4471-9BA6-C495BF142B64}" name="L_ST" displayName="L_ST" ref="C5:F51" totalsRowShown="0" headerRowDxfId="28" dataDxfId="27">
  <tableColumns count="4">
    <tableColumn id="1" xr3:uid="{C7493B2C-2D98-4939-AC03-5628695CF933}" name="Statistics" dataDxfId="26"/>
    <tableColumn id="2" xr3:uid="{5C2701A3-9F52-4CCD-BE88-F349275856E5}" name="Statistics name" dataDxfId="25"/>
    <tableColumn id="3" xr3:uid="{C87C805F-13DE-4047-B97F-05849BAAD5C0}" name="Unit" dataDxfId="24"/>
    <tableColumn id="4" xr3:uid="{3A36F1F9-6A35-45A3-9E31-CDD5FF72A6AD}" name="Properties" dataDxfId="23"/>
  </tableColumns>
  <tableStyleInfo name="BlueTabl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336B41F-F27B-4FF4-9C00-F76A337BCBF1}" name="L_CF" displayName="L_CF" ref="N5:P24" totalsRowShown="0" headerRowDxfId="22" dataDxfId="21">
  <tableColumns count="3">
    <tableColumn id="1" xr3:uid="{DB54B068-680A-4BCA-90ED-9842F96162A8}" name="CF code" dataDxfId="20"/>
    <tableColumn id="2" xr3:uid="{77F83DDA-7AAA-474E-BB17-A9797F162A51}" name="CF name" dataDxfId="19"/>
    <tableColumn id="3" xr3:uid="{3E5AF9E9-FAAB-4B55-BC5E-D85528FADA5F}" name="Properties" dataDxfId="18"/>
  </tableColumns>
  <tableStyleInfo name="BlueTabl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BB01FE5F-1228-4514-BE2B-823B5928BD78}" name="L_FS" displayName="L_FS" ref="C5:G53" totalsRowShown="0" headerRowDxfId="17" dataDxfId="16">
  <tableColumns count="5">
    <tableColumn id="1" xr3:uid="{29F920CC-D4F4-49C4-AF14-F67480F71C09}" name="FS code" dataDxfId="15"/>
    <tableColumn id="2" xr3:uid="{128BA3F7-5FAD-4F35-AEEC-36FE04D8FC91}" name="FS name" dataDxfId="14"/>
    <tableColumn id="4" xr3:uid="{C4FA3413-55FC-468C-AA34-67173155FA37}" name="BS code" dataDxfId="13"/>
    <tableColumn id="5" xr3:uid="{DACE6444-7FEC-4595-BE1D-9A739E3C2484}" name="No" dataDxfId="12"/>
    <tableColumn id="3" xr3:uid="{96D29417-26F7-4B26-98F2-E02B8EF50BB7}" name="Properties" dataDxfId="11"/>
  </tableColumns>
  <tableStyleInfo name="BlueTabl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FAA35ADF-D64A-4025-817A-5608D8EF0DF8}" name="L_CL" displayName="L_CL" ref="E5:F9" totalsRowShown="0" headerRowDxfId="10" dataDxfId="9">
  <tableColumns count="2">
    <tableColumn id="1" xr3:uid="{89CEABE8-D410-40BA-B6E0-DB7CBFE52530}" name="Color" dataDxfId="8"/>
    <tableColumn id="2" xr3:uid="{0A1FE78B-B78F-41A0-9393-880DBA7FAC81}" name="Color note" dataDxfId="7"/>
  </tableColumns>
  <tableStyleInfo name="BlueTabl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FC75853D-4A0C-42E0-B368-FCD47ECBCE1A}" name="L_KY" displayName="L_KY" ref="C5:C22" totalsRowShown="0" headerRowDxfId="6" dataDxfId="5">
  <tableColumns count="1">
    <tableColumn id="1" xr3:uid="{34A707F8-5ABC-4417-A8DF-1BAE368433AD}" name="KỲ PB" dataDxfId="4"/>
  </tableColumns>
  <tableStyleInfo name="BlueTabl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F1B572C9-520D-42E4-8B81-A0DFAF58288A}" name="L_SUB" displayName="L_SUB" ref="H5:I6" totalsRowShown="0" headerRowDxfId="3" dataDxfId="2">
  <tableColumns count="2">
    <tableColumn id="1" xr3:uid="{8D6D4790-F746-4881-8220-CBC21889FEE3}" name="Sub code" dataDxfId="1"/>
    <tableColumn id="2" xr3:uid="{F0758A96-82DA-4790-9530-ACADB25C72C6}" name="Properties" dataDxfId="0"/>
  </tableColumns>
  <tableStyleInfo name="BlueTabl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1" Type="http://schemas.openxmlformats.org/officeDocument/2006/relationships/table" Target="../tables/table8.xml"/></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table" Target="../tables/table10.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table" Target="../tables/table12.xml"/><Relationship Id="rId1" Type="http://schemas.openxmlformats.org/officeDocument/2006/relationships/printerSettings" Target="../printerSettings/printerSettings8.bin"/><Relationship Id="rId4" Type="http://schemas.openxmlformats.org/officeDocument/2006/relationships/table" Target="../tables/table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A2DC0-0B6E-4707-926E-E9084998B17B}">
  <sheetPr codeName="Sheet8">
    <tabColor rgb="FF0099CC"/>
  </sheetPr>
  <dimension ref="A1:J27"/>
  <sheetViews>
    <sheetView showGridLines="0" zoomScaleNormal="100" workbookViewId="0">
      <pane xSplit="1" ySplit="5" topLeftCell="B6" activePane="bottomRight" state="frozen"/>
      <selection pane="topRight" activeCell="B1" sqref="B1"/>
      <selection pane="bottomLeft" activeCell="A6" sqref="A6"/>
      <selection pane="bottomRight" activeCell="A11" sqref="A11"/>
    </sheetView>
  </sheetViews>
  <sheetFormatPr defaultRowHeight="12.75" customHeight="1" x14ac:dyDescent="0.3"/>
  <cols>
    <col min="1" max="1" width="30.625" style="2" customWidth="1"/>
    <col min="3" max="3" width="8.875" bestFit="1" customWidth="1"/>
    <col min="4" max="4" width="29.625" customWidth="1"/>
    <col min="5" max="5" width="30" customWidth="1"/>
    <col min="6" max="6" width="1.875" bestFit="1" customWidth="1"/>
    <col min="7" max="7" width="7.375" style="4" bestFit="1" customWidth="1"/>
    <col min="8" max="8" width="6.875" style="4" bestFit="1" customWidth="1"/>
    <col min="9" max="10" width="9" style="4"/>
  </cols>
  <sheetData>
    <row r="1" spans="1:10" ht="12.75" customHeight="1" x14ac:dyDescent="0.3">
      <c r="C1" t="str">
        <f t="array" ref="C1:E1">""</f>
        <v/>
      </c>
      <c r="D1" t="str">
        <v/>
      </c>
      <c r="E1" t="str">
        <v/>
      </c>
    </row>
    <row r="2" spans="1:10" ht="12.75" customHeight="1" x14ac:dyDescent="0.3">
      <c r="A2" s="14" t="s">
        <v>0</v>
      </c>
      <c r="C2" s="9" t="str">
        <f>A7</f>
        <v>Site (Bệnh viện)</v>
      </c>
    </row>
    <row r="3" spans="1:10" ht="13.8" x14ac:dyDescent="0.3">
      <c r="A3" s="15"/>
      <c r="G3" s="4">
        <f>MAX(_xlfn.ANCHORARRAY(G6))</f>
        <v>0</v>
      </c>
      <c r="H3" s="4">
        <f>MAX(_xlfn.ANCHORARRAY(H6))</f>
        <v>0</v>
      </c>
    </row>
    <row r="4" spans="1:10" ht="13.8" x14ac:dyDescent="0.3">
      <c r="A4" s="13" t="s">
        <v>3693</v>
      </c>
    </row>
    <row r="5" spans="1:10" ht="12.9" customHeight="1" thickBot="1" x14ac:dyDescent="0.35">
      <c r="A5" s="3"/>
      <c r="C5" t="s">
        <v>1</v>
      </c>
      <c r="D5" t="s">
        <v>2</v>
      </c>
      <c r="E5" t="s">
        <v>3</v>
      </c>
      <c r="F5" t="s">
        <v>4</v>
      </c>
      <c r="G5" s="4" t="s">
        <v>5</v>
      </c>
      <c r="H5" s="4" t="s">
        <v>6</v>
      </c>
      <c r="I5" s="4" t="s">
        <v>7</v>
      </c>
      <c r="J5" s="4" t="str" cm="1">
        <f t="array" ref="J5:J19">_xlfn.LET(_xlpm.a,{"*"},
_xlpm.b,_xlfn.ANCHORARRAY(I6),
_xlpm.c,ROWS(_xlpm.a),_xlpm.d,ROWS(_xlpm.b),_xlpm.e,_xlpm.c+_xlpm.d,IF(_xlfn.SEQUENCE(_xlpm.e)&lt;=_xlpm.c,INDEX(_xlpm.a,_xlfn.SEQUENCE(_xlpm.c),{1}),INDEX(_xlpm.b,_xlfn.SEQUENCE(_xlpm.e)-_xlpm.c,{1})))</f>
        <v>*</v>
      </c>
    </row>
    <row r="6" spans="1:10" ht="12.9" customHeight="1" x14ac:dyDescent="0.3">
      <c r="C6" s="1" t="s">
        <v>8</v>
      </c>
      <c r="D6" s="1" t="s">
        <v>2036</v>
      </c>
      <c r="E6" s="1"/>
      <c r="G6" s="4" cm="1">
        <f t="array" ref="G6:G19">COUNTIFS(L_SI[Site],L_SI[Site])-1</f>
        <v>0</v>
      </c>
      <c r="H6" s="4" cm="1">
        <f t="array" ref="H6:H19">COUNTIFS(L_SI[Site],L_SI[Site]&amp;"?*")</f>
        <v>0</v>
      </c>
      <c r="I6" s="4" t="str" cm="1">
        <f t="array" ref="I6:I19">L_SI[Site]</f>
        <v>HO</v>
      </c>
      <c r="J6" s="4" t="str">
        <v>HO</v>
      </c>
    </row>
    <row r="7" spans="1:10" ht="13.8" x14ac:dyDescent="0.3">
      <c r="A7" s="12" t="s">
        <v>9</v>
      </c>
      <c r="C7" s="1" t="s">
        <v>18</v>
      </c>
      <c r="D7" s="1" t="s">
        <v>19</v>
      </c>
      <c r="E7" s="1"/>
      <c r="G7" s="4">
        <v>0</v>
      </c>
      <c r="H7" s="4">
        <v>0</v>
      </c>
      <c r="I7" s="4" t="str">
        <v>HTC</v>
      </c>
      <c r="J7" s="4" t="str">
        <v>HTC</v>
      </c>
    </row>
    <row r="8" spans="1:10" ht="13.8" x14ac:dyDescent="0.3">
      <c r="C8" s="1" t="s">
        <v>16</v>
      </c>
      <c r="D8" s="1" t="s">
        <v>17</v>
      </c>
      <c r="E8" s="1"/>
      <c r="G8" s="4">
        <v>0</v>
      </c>
      <c r="H8" s="4">
        <v>0</v>
      </c>
      <c r="I8" s="4" t="str">
        <v>HPQ</v>
      </c>
      <c r="J8" s="4" t="str">
        <v>HPQ</v>
      </c>
    </row>
    <row r="9" spans="1:10" ht="13.8" x14ac:dyDescent="0.3">
      <c r="A9" s="11" t="s">
        <v>2094</v>
      </c>
      <c r="C9" s="1" t="s">
        <v>10</v>
      </c>
      <c r="D9" s="1" t="s">
        <v>11</v>
      </c>
      <c r="E9" s="1"/>
      <c r="G9" s="4">
        <v>0</v>
      </c>
      <c r="H9" s="4">
        <v>0</v>
      </c>
      <c r="I9" s="4" t="str">
        <v>HCP</v>
      </c>
      <c r="J9" s="4" t="str">
        <v>HCP</v>
      </c>
    </row>
    <row r="10" spans="1:10" ht="13.8" x14ac:dyDescent="0.3">
      <c r="C10" s="1" t="s">
        <v>14</v>
      </c>
      <c r="D10" s="1" t="s">
        <v>15</v>
      </c>
      <c r="E10" s="1"/>
      <c r="G10" s="4">
        <v>0</v>
      </c>
      <c r="H10" s="4">
        <v>0</v>
      </c>
      <c r="I10" s="4" t="str">
        <v>HNT</v>
      </c>
      <c r="J10" s="4" t="str">
        <v>HNT</v>
      </c>
    </row>
    <row r="11" spans="1:10" ht="13.8" x14ac:dyDescent="0.3">
      <c r="A11" s="11" t="s">
        <v>2033</v>
      </c>
      <c r="C11" s="1" t="s">
        <v>2037</v>
      </c>
      <c r="D11" s="1" t="s">
        <v>2038</v>
      </c>
      <c r="E11" s="1"/>
      <c r="G11" s="4">
        <v>0</v>
      </c>
      <c r="H11" s="4">
        <v>0</v>
      </c>
      <c r="I11" s="4" t="str">
        <v>HHL</v>
      </c>
      <c r="J11" s="4" t="str">
        <v>HHL</v>
      </c>
    </row>
    <row r="12" spans="1:10" ht="13.8" x14ac:dyDescent="0.3">
      <c r="C12" s="1" t="s">
        <v>12</v>
      </c>
      <c r="D12" s="1" t="s">
        <v>13</v>
      </c>
      <c r="E12" s="1"/>
      <c r="G12" s="4">
        <v>0</v>
      </c>
      <c r="H12" s="4">
        <v>0</v>
      </c>
      <c r="I12" s="4" t="str">
        <v>HDN</v>
      </c>
      <c r="J12" s="4" t="str">
        <v>HDN</v>
      </c>
    </row>
    <row r="13" spans="1:10" ht="13.8" x14ac:dyDescent="0.3">
      <c r="A13" s="11" t="s">
        <v>3650</v>
      </c>
      <c r="C13" s="1" t="s">
        <v>2039</v>
      </c>
      <c r="D13" s="1" t="s">
        <v>2040</v>
      </c>
      <c r="E13" s="1"/>
      <c r="G13" s="4">
        <v>0</v>
      </c>
      <c r="H13" s="4">
        <v>0</v>
      </c>
      <c r="I13" s="4" t="str">
        <v>HHP</v>
      </c>
      <c r="J13" s="4" t="str">
        <v>HHP</v>
      </c>
    </row>
    <row r="14" spans="1:10" ht="13.8" x14ac:dyDescent="0.3">
      <c r="C14" s="1" t="s">
        <v>30</v>
      </c>
      <c r="D14" s="1" t="s">
        <v>2041</v>
      </c>
      <c r="E14" s="1"/>
      <c r="G14" s="4">
        <v>0</v>
      </c>
      <c r="H14" s="4">
        <v>0</v>
      </c>
      <c r="I14" s="4" t="str">
        <v>CNC</v>
      </c>
      <c r="J14" s="4" t="str">
        <v>CNC</v>
      </c>
    </row>
    <row r="15" spans="1:10" ht="13.8" x14ac:dyDescent="0.3">
      <c r="A15" s="11" t="s">
        <v>22</v>
      </c>
      <c r="C15" s="1" t="s">
        <v>20</v>
      </c>
      <c r="D15" s="1" t="s">
        <v>21</v>
      </c>
      <c r="E15" s="1"/>
      <c r="G15" s="4">
        <v>0</v>
      </c>
      <c r="H15" s="4">
        <v>0</v>
      </c>
      <c r="I15" s="4" t="str">
        <v>HSC</v>
      </c>
      <c r="J15" s="4" t="str">
        <v>HSC</v>
      </c>
    </row>
    <row r="16" spans="1:10" ht="12.75" customHeight="1" x14ac:dyDescent="0.3">
      <c r="C16" s="1" t="s">
        <v>2042</v>
      </c>
      <c r="D16" s="1" t="s">
        <v>2043</v>
      </c>
      <c r="E16" s="1"/>
      <c r="G16" s="4">
        <v>0</v>
      </c>
      <c r="H16" s="4">
        <v>0</v>
      </c>
      <c r="I16" s="4" t="str">
        <v>HCT</v>
      </c>
      <c r="J16" s="4" t="str">
        <v>HCT</v>
      </c>
    </row>
    <row r="17" spans="1:10" ht="12.75" customHeight="1" x14ac:dyDescent="0.3">
      <c r="A17" s="11" t="s">
        <v>2034</v>
      </c>
      <c r="C17" s="1" t="s">
        <v>3654</v>
      </c>
      <c r="D17" s="1" t="s">
        <v>2044</v>
      </c>
      <c r="E17" s="1"/>
      <c r="G17" s="4">
        <v>0</v>
      </c>
      <c r="H17" s="4">
        <v>0</v>
      </c>
      <c r="I17" s="4" t="str">
        <v>GNB</v>
      </c>
      <c r="J17" s="4" t="str">
        <v>GNB</v>
      </c>
    </row>
    <row r="18" spans="1:10" ht="12.75" customHeight="1" x14ac:dyDescent="0.3">
      <c r="C18" s="1" t="s">
        <v>3652</v>
      </c>
      <c r="D18" s="1" t="s">
        <v>3656</v>
      </c>
      <c r="E18" s="1"/>
      <c r="G18" s="4">
        <v>0</v>
      </c>
      <c r="H18" s="4">
        <v>0</v>
      </c>
      <c r="I18" s="4" t="str">
        <v>TBG</v>
      </c>
      <c r="J18" s="4" t="str">
        <v>TBG</v>
      </c>
    </row>
    <row r="19" spans="1:10" ht="12.75" customHeight="1" x14ac:dyDescent="0.3">
      <c r="A19" s="11" t="s">
        <v>24</v>
      </c>
      <c r="C19" s="1" t="s">
        <v>3653</v>
      </c>
      <c r="D19" s="1" t="s">
        <v>3657</v>
      </c>
      <c r="E19" s="1"/>
      <c r="G19" s="4">
        <v>0</v>
      </c>
      <c r="H19" s="4">
        <v>0</v>
      </c>
      <c r="I19" s="4" t="str">
        <v>MD</v>
      </c>
      <c r="J19" s="4" t="str">
        <v>MD</v>
      </c>
    </row>
    <row r="21" spans="1:10" ht="12.75" customHeight="1" x14ac:dyDescent="0.3">
      <c r="A21" s="11" t="s">
        <v>25</v>
      </c>
    </row>
    <row r="23" spans="1:10" ht="12.75" customHeight="1" x14ac:dyDescent="0.3">
      <c r="A23" s="11" t="s">
        <v>26</v>
      </c>
    </row>
    <row r="25" spans="1:10" ht="12.75" customHeight="1" x14ac:dyDescent="0.3">
      <c r="A25" s="11" t="s">
        <v>27</v>
      </c>
    </row>
    <row r="27" spans="1:10" ht="12.75" customHeight="1" x14ac:dyDescent="0.3">
      <c r="A27" s="11" t="s">
        <v>28</v>
      </c>
    </row>
  </sheetData>
  <mergeCells count="1">
    <mergeCell ref="A2:A3"/>
  </mergeCells>
  <hyperlinks>
    <hyperlink ref="A7" location="'Site'!A1" display="Site" xr:uid="{7F94858C-62F1-481B-9318-106E7E02A020}"/>
    <hyperlink ref="A11" location="'Budget center'!A1" display="Budget center" xr:uid="{6A9C8E52-F4AD-4AB9-A89B-EF69888A9A91}"/>
    <hyperlink ref="A15" location="'Cost center'!A1" display="Cost center" xr:uid="{98374944-E345-4CEF-AA30-E8E9A12E78DB}"/>
    <hyperlink ref="A17" location="'MIS code'!A1" display="MIS code" xr:uid="{BAFEFB80-EDA8-4375-A9BC-2BF2BCB05AEA}"/>
    <hyperlink ref="A19" location="'Commit'!A1" display="Commit" xr:uid="{9CC9A0F8-D6DA-4147-AF90-C6CFA31C0355}"/>
    <hyperlink ref="A21" location="'Asset'!A1" display="Asset" xr:uid="{7803EEE5-321B-4E11-A8DF-817D7C690FCB}"/>
    <hyperlink ref="A23" location="'Statistic'!A1" display="Statistic" xr:uid="{6DE49079-46BF-47F9-A1D0-7144E524A063}"/>
    <hyperlink ref="A25" location="'Financial'!A1" display="Financial" xr:uid="{BB44F99F-59A5-4452-A364-EFC125A22047}"/>
    <hyperlink ref="A27" location="'Other'!A1" display="Other" xr:uid="{633EA06F-080B-4090-A989-20055718BEC7}"/>
    <hyperlink ref="A11" location="'Fund center'!A1" display="Fund center (BPNS)" xr:uid="{61235CE2-392C-43DE-BCB4-1C95B9C24331}"/>
    <hyperlink ref="A9" location="'Budget center'!A1" display="Budget center" xr:uid="{2B786046-B915-4C84-86E1-EC60C8D9B16A}"/>
    <hyperlink ref="A9" location="Faculty!A1" display="Faculty (khoa chuyên môn)" xr:uid="{7B490BC0-B57B-4A77-9131-DE72DC88B3EA}"/>
    <hyperlink ref="A13" location="'Profit center'!A1" display="Profit center (TT lợi nhuận)" xr:uid="{71DFF732-3403-43F6-B646-DFD2B5FB34D1}"/>
  </hyperlinks>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08491-912B-45F5-9418-7C2FDDDC034F}">
  <sheetPr>
    <tabColor rgb="FF0099CC"/>
  </sheetPr>
  <dimension ref="A1:G451"/>
  <sheetViews>
    <sheetView showGridLines="0" zoomScaleNormal="100" workbookViewId="0">
      <pane xSplit="1" ySplit="5" topLeftCell="B6" activePane="bottomRight" state="frozen"/>
      <selection pane="topRight" activeCell="B1" sqref="B1"/>
      <selection pane="bottomLeft" activeCell="A6" sqref="A6"/>
      <selection pane="bottomRight" activeCell="A11" sqref="A11"/>
    </sheetView>
  </sheetViews>
  <sheetFormatPr defaultColWidth="9" defaultRowHeight="12.75" customHeight="1" x14ac:dyDescent="0.3"/>
  <cols>
    <col min="1" max="1" width="30.625" style="2" customWidth="1"/>
    <col min="2" max="2" width="8.125" customWidth="1"/>
    <col min="3" max="3" width="23.75" bestFit="1" customWidth="1"/>
    <col min="4" max="4" width="16.125" customWidth="1"/>
    <col min="5" max="5" width="1.875" bestFit="1" customWidth="1"/>
    <col min="6" max="6" width="18.625" style="4" customWidth="1"/>
    <col min="7" max="7" width="14.625" style="4" bestFit="1" customWidth="1"/>
  </cols>
  <sheetData>
    <row r="1" spans="1:7" ht="12.75" customHeight="1" x14ac:dyDescent="0.3">
      <c r="C1" t="str">
        <f t="array" ref="C1:D1">""</f>
        <v/>
      </c>
      <c r="D1" t="str">
        <v/>
      </c>
    </row>
    <row r="2" spans="1:7" ht="12.75" customHeight="1" x14ac:dyDescent="0.3">
      <c r="A2" s="14" t="s">
        <v>0</v>
      </c>
      <c r="C2" s="9" t="str">
        <f>A9</f>
        <v>Faculty (khoa chuyên môn)</v>
      </c>
    </row>
    <row r="3" spans="1:7" ht="12.75" customHeight="1" x14ac:dyDescent="0.3">
      <c r="A3" s="15"/>
    </row>
    <row r="4" spans="1:7" ht="12.75" customHeight="1" x14ac:dyDescent="0.3">
      <c r="A4" s="13" t="s">
        <v>3693</v>
      </c>
    </row>
    <row r="5" spans="1:7" ht="12.75" customHeight="1" thickBot="1" x14ac:dyDescent="0.35">
      <c r="A5" s="3"/>
      <c r="C5" t="s">
        <v>37</v>
      </c>
      <c r="D5" t="s">
        <v>3</v>
      </c>
      <c r="E5" t="s">
        <v>4</v>
      </c>
      <c r="F5" s="4" t="str" cm="1">
        <f t="array" ref="F5:F67">_xlfn.LET(_xlpm.a,"_",
_xlpm.b,L_FT[Faculty],
_xlpm.c,ROWS(_xlpm.a),_xlpm.d,ROWS(_xlpm.b),_xlpm.e,_xlpm.c+_xlpm.d,IF(_xlfn.SEQUENCE(_xlpm.e)&lt;=_xlpm.c,INDEX(_xlpm.a,_xlfn.SEQUENCE(_xlpm.c),{1}),INDEX(_xlpm.b,_xlfn.SEQUENCE(_xlpm.e)-_xlpm.c,{1})))</f>
        <v>_</v>
      </c>
      <c r="G5" s="4" t="s">
        <v>1859</v>
      </c>
    </row>
    <row r="6" spans="1:7" ht="12.75" customHeight="1" x14ac:dyDescent="0.3">
      <c r="C6" s="1" t="s">
        <v>126</v>
      </c>
      <c r="D6" s="1"/>
      <c r="F6" s="4" t="str">
        <v>Hồi sức</v>
      </c>
      <c r="G6" s="4" cm="1">
        <f t="array" ref="G6:G67">COUNTIFS(L_CC[Faculty],L_FT[Faculty])</f>
        <v>11</v>
      </c>
    </row>
    <row r="7" spans="1:7" ht="12.75" customHeight="1" x14ac:dyDescent="0.3">
      <c r="A7" s="11" t="s">
        <v>9</v>
      </c>
      <c r="C7" s="1" t="s">
        <v>3691</v>
      </c>
      <c r="D7" s="1"/>
      <c r="F7" s="4" t="str">
        <v>Hồi sức sơ sinh</v>
      </c>
      <c r="G7" s="4">
        <v>0</v>
      </c>
    </row>
    <row r="8" spans="1:7" ht="12.75" customHeight="1" x14ac:dyDescent="0.3">
      <c r="C8" s="1" t="s">
        <v>128</v>
      </c>
      <c r="D8" s="1"/>
      <c r="F8" s="4" t="str">
        <v>Cấp cứu</v>
      </c>
      <c r="G8" s="4">
        <v>10</v>
      </c>
    </row>
    <row r="9" spans="1:7" ht="12.75" customHeight="1" x14ac:dyDescent="0.3">
      <c r="A9" s="12" t="s">
        <v>2094</v>
      </c>
      <c r="C9" s="1" t="s">
        <v>130</v>
      </c>
      <c r="D9" s="1"/>
      <c r="F9" s="4" t="str">
        <v>Trạm y tế</v>
      </c>
      <c r="G9" s="4">
        <v>7</v>
      </c>
    </row>
    <row r="10" spans="1:7" ht="12.75" customHeight="1" x14ac:dyDescent="0.3">
      <c r="C10" s="1" t="s">
        <v>2103</v>
      </c>
      <c r="D10" s="1"/>
      <c r="F10" s="4" t="str">
        <v>PHCN</v>
      </c>
      <c r="G10" s="4">
        <v>7</v>
      </c>
    </row>
    <row r="11" spans="1:7" ht="12.75" customHeight="1" x14ac:dyDescent="0.3">
      <c r="A11" s="11" t="s">
        <v>2033</v>
      </c>
      <c r="C11" s="1" t="s">
        <v>111</v>
      </c>
      <c r="D11" s="1"/>
      <c r="F11" s="4" t="str">
        <v>CĐHA</v>
      </c>
      <c r="G11" s="4">
        <v>70</v>
      </c>
    </row>
    <row r="12" spans="1:7" ht="12.75" customHeight="1" x14ac:dyDescent="0.3">
      <c r="C12" s="1" t="s">
        <v>103</v>
      </c>
      <c r="D12" s="1"/>
      <c r="F12" s="4" t="str">
        <v>Xét nghiệm</v>
      </c>
      <c r="G12" s="4">
        <v>65</v>
      </c>
    </row>
    <row r="13" spans="1:7" ht="12.75" customHeight="1" x14ac:dyDescent="0.3">
      <c r="A13" s="11" t="s">
        <v>3650</v>
      </c>
      <c r="C13" s="1" t="s">
        <v>3658</v>
      </c>
      <c r="D13" s="1"/>
      <c r="F13" s="4" t="str">
        <v>Dược</v>
      </c>
      <c r="G13" s="4">
        <v>31</v>
      </c>
    </row>
    <row r="14" spans="1:7" ht="12.75" customHeight="1" x14ac:dyDescent="0.3">
      <c r="C14" s="1" t="s">
        <v>208</v>
      </c>
      <c r="D14" s="1"/>
      <c r="F14" s="4" t="str">
        <v>Gây mê giảm đau</v>
      </c>
      <c r="G14" s="4">
        <v>36</v>
      </c>
    </row>
    <row r="15" spans="1:7" ht="12.75" customHeight="1" x14ac:dyDescent="0.3">
      <c r="A15" s="11" t="s">
        <v>22</v>
      </c>
      <c r="C15" s="1" t="s">
        <v>175</v>
      </c>
      <c r="D15" s="1"/>
      <c r="F15" s="4" t="str">
        <v>Nội đa khoa</v>
      </c>
      <c r="G15" s="4">
        <v>62</v>
      </c>
    </row>
    <row r="16" spans="1:7" ht="12.75" customHeight="1" x14ac:dyDescent="0.3">
      <c r="C16" s="1" t="s">
        <v>3659</v>
      </c>
      <c r="D16" s="1"/>
      <c r="F16" s="4" t="str">
        <v>Lão khoa</v>
      </c>
      <c r="G16" s="4">
        <v>1</v>
      </c>
    </row>
    <row r="17" spans="1:7" ht="12.75" customHeight="1" x14ac:dyDescent="0.3">
      <c r="A17" s="11" t="s">
        <v>2034</v>
      </c>
      <c r="C17" s="1" t="s">
        <v>181</v>
      </c>
      <c r="D17" s="1"/>
      <c r="F17" s="4" t="str">
        <v>Nội tiết tiểu đường</v>
      </c>
      <c r="G17" s="4">
        <v>5</v>
      </c>
    </row>
    <row r="18" spans="1:7" ht="12.75" customHeight="1" x14ac:dyDescent="0.3">
      <c r="C18" s="1" t="s">
        <v>198</v>
      </c>
      <c r="D18" s="1"/>
      <c r="F18" s="4" t="str">
        <v>Nội, CTTM</v>
      </c>
      <c r="G18" s="4">
        <v>12</v>
      </c>
    </row>
    <row r="19" spans="1:7" ht="12.75" customHeight="1" x14ac:dyDescent="0.3">
      <c r="A19" s="11" t="s">
        <v>24</v>
      </c>
      <c r="C19" s="1" t="s">
        <v>200</v>
      </c>
      <c r="D19" s="1"/>
      <c r="F19" s="4" t="str">
        <v>Ngoại tim mạch</v>
      </c>
      <c r="G19" s="4">
        <v>4</v>
      </c>
    </row>
    <row r="20" spans="1:7" ht="12.75" customHeight="1" x14ac:dyDescent="0.3">
      <c r="C20" s="1" t="s">
        <v>108</v>
      </c>
      <c r="D20" s="1"/>
      <c r="F20" s="4" t="str">
        <v>Miễn dịch dị ứng</v>
      </c>
      <c r="G20" s="4">
        <v>6</v>
      </c>
    </row>
    <row r="21" spans="1:7" ht="12.75" customHeight="1" x14ac:dyDescent="0.3">
      <c r="A21" s="11" t="s">
        <v>25</v>
      </c>
      <c r="C21" s="1" t="s">
        <v>177</v>
      </c>
      <c r="D21" s="1"/>
      <c r="F21" s="4" t="str">
        <v>Nội hô hấp</v>
      </c>
      <c r="G21" s="4">
        <v>5</v>
      </c>
    </row>
    <row r="22" spans="1:7" ht="12.75" customHeight="1" x14ac:dyDescent="0.3">
      <c r="C22" s="1" t="s">
        <v>179</v>
      </c>
      <c r="D22" s="1"/>
      <c r="F22" s="4" t="str">
        <v>Nội thần kinh</v>
      </c>
      <c r="G22" s="4">
        <v>6</v>
      </c>
    </row>
    <row r="23" spans="1:7" ht="12.75" customHeight="1" x14ac:dyDescent="0.3">
      <c r="A23" s="11" t="s">
        <v>26</v>
      </c>
      <c r="C23" s="1" t="s">
        <v>155</v>
      </c>
      <c r="D23" s="1"/>
      <c r="F23" s="4" t="str">
        <v>Ngoại thần kinh</v>
      </c>
      <c r="G23" s="4">
        <v>10</v>
      </c>
    </row>
    <row r="24" spans="1:7" ht="12.75" customHeight="1" x14ac:dyDescent="0.3">
      <c r="C24" s="1" t="s">
        <v>1872</v>
      </c>
      <c r="D24" s="1"/>
      <c r="F24" s="4" t="str">
        <v>Y học thể thao</v>
      </c>
      <c r="G24" s="4">
        <v>0</v>
      </c>
    </row>
    <row r="25" spans="1:7" ht="12.75" customHeight="1" x14ac:dyDescent="0.3">
      <c r="A25" s="11" t="s">
        <v>27</v>
      </c>
      <c r="C25" s="1" t="s">
        <v>183</v>
      </c>
      <c r="D25" s="1"/>
      <c r="F25" s="4" t="str">
        <v>Nội cơ xương khớp</v>
      </c>
      <c r="G25" s="4">
        <v>5</v>
      </c>
    </row>
    <row r="26" spans="1:7" ht="12.75" customHeight="1" x14ac:dyDescent="0.3">
      <c r="C26" s="1" t="s">
        <v>3660</v>
      </c>
      <c r="D26" s="1"/>
      <c r="F26" s="4" t="str">
        <v>CTCH</v>
      </c>
      <c r="G26" s="4">
        <v>19</v>
      </c>
    </row>
    <row r="27" spans="1:7" ht="12.75" customHeight="1" x14ac:dyDescent="0.3">
      <c r="A27" s="11" t="s">
        <v>28</v>
      </c>
      <c r="C27" s="1" t="s">
        <v>3661</v>
      </c>
      <c r="D27" s="1"/>
      <c r="F27" s="4" t="str">
        <v>Ung thư xương</v>
      </c>
      <c r="G27" s="4">
        <v>0</v>
      </c>
    </row>
    <row r="28" spans="1:7" ht="12.75" customHeight="1" x14ac:dyDescent="0.3">
      <c r="C28" s="1" t="s">
        <v>203</v>
      </c>
      <c r="D28" s="1"/>
      <c r="F28" s="4" t="str">
        <v>Ung bướu</v>
      </c>
      <c r="G28" s="4">
        <v>6</v>
      </c>
    </row>
    <row r="29" spans="1:7" ht="12.75" customHeight="1" x14ac:dyDescent="0.3">
      <c r="C29" s="1" t="s">
        <v>205</v>
      </c>
      <c r="D29" s="1"/>
      <c r="F29" s="4" t="str">
        <v>Xạ trị</v>
      </c>
      <c r="G29" s="4">
        <v>3</v>
      </c>
    </row>
    <row r="30" spans="1:7" ht="12.75" customHeight="1" x14ac:dyDescent="0.3">
      <c r="C30" s="1" t="s">
        <v>218</v>
      </c>
      <c r="D30" s="1"/>
      <c r="F30" s="4" t="str">
        <v>Nội tiêu hóa</v>
      </c>
      <c r="G30" s="4">
        <v>13</v>
      </c>
    </row>
    <row r="31" spans="1:7" ht="12.75" customHeight="1" x14ac:dyDescent="0.3">
      <c r="C31" s="1" t="s">
        <v>321</v>
      </c>
      <c r="D31" s="1"/>
      <c r="F31" s="4" t="str">
        <v>Ngoại tiêu hóa</v>
      </c>
      <c r="G31" s="4">
        <v>19</v>
      </c>
    </row>
    <row r="32" spans="1:7" ht="12.75" customHeight="1" x14ac:dyDescent="0.3">
      <c r="C32" s="1" t="s">
        <v>429</v>
      </c>
      <c r="D32" s="1"/>
      <c r="F32" s="4" t="str">
        <v>Nội gan mật</v>
      </c>
      <c r="G32" s="4">
        <v>6</v>
      </c>
    </row>
    <row r="33" spans="3:7" ht="12.75" customHeight="1" x14ac:dyDescent="0.3">
      <c r="C33" s="1" t="s">
        <v>215</v>
      </c>
      <c r="D33" s="1"/>
      <c r="F33" s="4" t="str">
        <v>Ngoại gan mật</v>
      </c>
      <c r="G33" s="4">
        <v>4</v>
      </c>
    </row>
    <row r="34" spans="3:7" ht="12.75" customHeight="1" x14ac:dyDescent="0.3">
      <c r="C34" s="1" t="s">
        <v>323</v>
      </c>
      <c r="D34" s="1"/>
      <c r="F34" s="4" t="str">
        <v>Ngoại tiết niệu</v>
      </c>
      <c r="G34" s="4">
        <v>8</v>
      </c>
    </row>
    <row r="35" spans="3:7" ht="12.75" customHeight="1" x14ac:dyDescent="0.3">
      <c r="C35" s="1" t="s">
        <v>3662</v>
      </c>
      <c r="D35" s="1"/>
      <c r="F35" s="4" t="str">
        <v>TT sàng lọc Vú</v>
      </c>
      <c r="G35" s="4">
        <v>4</v>
      </c>
    </row>
    <row r="36" spans="3:7" ht="12.75" customHeight="1" x14ac:dyDescent="0.3">
      <c r="C36" s="1" t="s">
        <v>3663</v>
      </c>
      <c r="D36" s="1"/>
      <c r="F36" s="4" t="str">
        <v>TT sàng lọc Giáp</v>
      </c>
      <c r="G36" s="4">
        <v>2</v>
      </c>
    </row>
    <row r="37" spans="3:7" ht="12.75" customHeight="1" x14ac:dyDescent="0.3">
      <c r="C37" s="1" t="s">
        <v>164</v>
      </c>
      <c r="D37" s="1"/>
      <c r="F37" s="4" t="str">
        <v>Dinh dưỡng</v>
      </c>
      <c r="G37" s="4">
        <v>5</v>
      </c>
    </row>
    <row r="38" spans="3:7" ht="12.75" customHeight="1" x14ac:dyDescent="0.3">
      <c r="C38" s="1" t="s">
        <v>194</v>
      </c>
      <c r="D38" s="1"/>
      <c r="F38" s="4" t="str">
        <v>Tâm lý</v>
      </c>
      <c r="G38" s="4">
        <v>6</v>
      </c>
    </row>
    <row r="39" spans="3:7" ht="12.75" customHeight="1" x14ac:dyDescent="0.3">
      <c r="C39" s="1" t="s">
        <v>1873</v>
      </c>
      <c r="D39" s="1"/>
      <c r="F39" s="4" t="str">
        <v>Y học tái tạo</v>
      </c>
      <c r="G39" s="4">
        <v>6</v>
      </c>
    </row>
    <row r="40" spans="3:7" ht="12.75" customHeight="1" x14ac:dyDescent="0.3">
      <c r="C40" s="1" t="s">
        <v>139</v>
      </c>
      <c r="D40" s="1"/>
      <c r="F40" s="4" t="str">
        <v>IVF</v>
      </c>
      <c r="G40" s="4">
        <v>5</v>
      </c>
    </row>
    <row r="41" spans="3:7" ht="12.75" customHeight="1" x14ac:dyDescent="0.3">
      <c r="C41" s="1" t="s">
        <v>136</v>
      </c>
      <c r="D41" s="1"/>
      <c r="F41" s="4" t="str">
        <v>Phụ khoa</v>
      </c>
      <c r="G41" s="4">
        <v>9</v>
      </c>
    </row>
    <row r="42" spans="3:7" ht="12.75" customHeight="1" x14ac:dyDescent="0.3">
      <c r="C42" s="1" t="s">
        <v>133</v>
      </c>
      <c r="D42" s="1"/>
      <c r="F42" s="4" t="str">
        <v>Sản khoa</v>
      </c>
      <c r="G42" s="4">
        <v>37</v>
      </c>
    </row>
    <row r="43" spans="3:7" ht="12.75" customHeight="1" x14ac:dyDescent="0.3">
      <c r="C43" s="1" t="s">
        <v>141</v>
      </c>
      <c r="D43" s="1"/>
      <c r="F43" s="4" t="str">
        <v>Sơ sinh</v>
      </c>
      <c r="G43" s="4">
        <v>8</v>
      </c>
    </row>
    <row r="44" spans="3:7" ht="12.75" customHeight="1" x14ac:dyDescent="0.3">
      <c r="C44" s="1" t="s">
        <v>148</v>
      </c>
      <c r="D44" s="1"/>
      <c r="F44" s="4" t="str">
        <v>Vaccine</v>
      </c>
      <c r="G44" s="4">
        <v>11</v>
      </c>
    </row>
    <row r="45" spans="3:7" ht="12.75" customHeight="1" x14ac:dyDescent="0.3">
      <c r="C45" s="1" t="s">
        <v>146</v>
      </c>
      <c r="D45" s="1"/>
      <c r="F45" s="4" t="str">
        <v>Nội Nhi</v>
      </c>
      <c r="G45" s="4">
        <v>19</v>
      </c>
    </row>
    <row r="46" spans="3:7" ht="12.75" customHeight="1" x14ac:dyDescent="0.3">
      <c r="C46" s="1" t="s">
        <v>153</v>
      </c>
      <c r="D46" s="1"/>
      <c r="F46" s="4" t="str">
        <v>Ngoại Nhi</v>
      </c>
      <c r="G46" s="4">
        <v>5</v>
      </c>
    </row>
    <row r="47" spans="3:7" ht="12.75" customHeight="1" x14ac:dyDescent="0.3">
      <c r="C47" s="1" t="s">
        <v>3664</v>
      </c>
      <c r="D47" s="1"/>
      <c r="F47" s="4" t="str">
        <v>Nội thẩm mỹ</v>
      </c>
      <c r="G47" s="4">
        <v>9</v>
      </c>
    </row>
    <row r="48" spans="3:7" ht="12.75" customHeight="1" x14ac:dyDescent="0.3">
      <c r="C48" s="1" t="s">
        <v>157</v>
      </c>
      <c r="D48" s="1"/>
      <c r="F48" s="4" t="str">
        <v>Phẫu thuật thẩm mỹ</v>
      </c>
      <c r="G48" s="4">
        <v>10</v>
      </c>
    </row>
    <row r="49" spans="3:7" ht="12.75" customHeight="1" x14ac:dyDescent="0.3">
      <c r="C49" s="1" t="s">
        <v>167</v>
      </c>
      <c r="D49" s="1"/>
      <c r="F49" s="4" t="str">
        <v>Răng hàm mặt</v>
      </c>
      <c r="G49" s="4">
        <v>13</v>
      </c>
    </row>
    <row r="50" spans="3:7" ht="12.75" customHeight="1" x14ac:dyDescent="0.3">
      <c r="C50" s="1" t="s">
        <v>169</v>
      </c>
      <c r="D50" s="1"/>
      <c r="F50" s="4" t="str">
        <v>Tai Mũi Họng</v>
      </c>
      <c r="G50" s="4">
        <v>8</v>
      </c>
    </row>
    <row r="51" spans="3:7" ht="12.75" customHeight="1" x14ac:dyDescent="0.3">
      <c r="C51" s="1" t="s">
        <v>171</v>
      </c>
      <c r="D51" s="1"/>
      <c r="F51" s="4" t="str">
        <v>Mắt</v>
      </c>
      <c r="G51" s="4">
        <v>12</v>
      </c>
    </row>
    <row r="52" spans="3:7" ht="12.75" customHeight="1" x14ac:dyDescent="0.3">
      <c r="C52" s="1" t="s">
        <v>187</v>
      </c>
      <c r="D52" s="1"/>
      <c r="F52" s="4" t="str">
        <v>Da liễu</v>
      </c>
      <c r="G52" s="4">
        <v>7</v>
      </c>
    </row>
    <row r="53" spans="3:7" ht="12.75" customHeight="1" x14ac:dyDescent="0.3">
      <c r="C53" s="1" t="s">
        <v>196</v>
      </c>
      <c r="D53" s="1"/>
      <c r="F53" s="4" t="str">
        <v>Truyền nhiễm</v>
      </c>
      <c r="G53" s="4">
        <v>4</v>
      </c>
    </row>
    <row r="54" spans="3:7" ht="13.8" x14ac:dyDescent="0.3">
      <c r="C54" s="1" t="s">
        <v>3665</v>
      </c>
      <c r="D54" s="1"/>
      <c r="F54" s="4" t="str">
        <v>Y học cổ truyền</v>
      </c>
      <c r="G54" s="4">
        <v>5</v>
      </c>
    </row>
    <row r="55" spans="3:7" ht="13.8" x14ac:dyDescent="0.3">
      <c r="C55" s="1" t="s">
        <v>185</v>
      </c>
      <c r="D55" s="1"/>
      <c r="F55" s="4" t="str">
        <v>Nội thận</v>
      </c>
      <c r="G55" s="4">
        <v>5</v>
      </c>
    </row>
    <row r="56" spans="3:7" ht="13.8" x14ac:dyDescent="0.3">
      <c r="C56" s="1" t="s">
        <v>3692</v>
      </c>
      <c r="D56" s="1"/>
      <c r="F56" s="4" t="str">
        <v>Khám SKTQ</v>
      </c>
      <c r="G56" s="4">
        <v>0</v>
      </c>
    </row>
    <row r="57" spans="3:7" ht="13.8" x14ac:dyDescent="0.3">
      <c r="C57" s="1" t="s">
        <v>3667</v>
      </c>
      <c r="D57" s="1"/>
      <c r="F57" s="4" t="str">
        <v>Khám SKTQ Premium</v>
      </c>
      <c r="G57" s="4">
        <v>2</v>
      </c>
    </row>
    <row r="58" spans="3:7" ht="13.8" x14ac:dyDescent="0.3">
      <c r="C58" s="1" t="s">
        <v>2105</v>
      </c>
      <c r="D58" s="1"/>
      <c r="F58" s="4" t="str">
        <v>CK khác</v>
      </c>
      <c r="G58" s="4">
        <v>115</v>
      </c>
    </row>
    <row r="59" spans="3:7" ht="13.8" x14ac:dyDescent="0.3">
      <c r="C59" s="1" t="s">
        <v>2099</v>
      </c>
      <c r="D59" s="1"/>
      <c r="F59" s="4" t="str">
        <v>QC</v>
      </c>
      <c r="G59" s="4">
        <v>7</v>
      </c>
    </row>
    <row r="60" spans="3:7" ht="13.8" x14ac:dyDescent="0.3">
      <c r="C60" s="1" t="s">
        <v>2100</v>
      </c>
      <c r="D60" s="1"/>
      <c r="F60" s="4" t="str">
        <v>Biobank</v>
      </c>
      <c r="G60" s="4">
        <v>9</v>
      </c>
    </row>
    <row r="61" spans="3:7" ht="13.8" x14ac:dyDescent="0.3">
      <c r="C61" s="1" t="s">
        <v>2101</v>
      </c>
      <c r="D61" s="1"/>
      <c r="F61" s="4" t="str">
        <v>Di truyền y học</v>
      </c>
      <c r="G61" s="4">
        <v>10</v>
      </c>
    </row>
    <row r="62" spans="3:7" ht="13.8" x14ac:dyDescent="0.3">
      <c r="C62" s="1" t="s">
        <v>2102</v>
      </c>
      <c r="D62" s="1"/>
      <c r="F62" s="4" t="str">
        <v>Liệu pháp tế bào</v>
      </c>
      <c r="G62" s="4">
        <v>9</v>
      </c>
    </row>
    <row r="63" spans="3:7" ht="13.8" x14ac:dyDescent="0.3">
      <c r="C63" s="1" t="s">
        <v>2104</v>
      </c>
      <c r="D63" s="1"/>
      <c r="F63" s="4" t="str">
        <v>Mảng tự chủ (KKD)</v>
      </c>
      <c r="G63" s="4">
        <v>10</v>
      </c>
    </row>
    <row r="64" spans="3:7" ht="13.8" x14ac:dyDescent="0.3">
      <c r="C64" s="1" t="s">
        <v>2095</v>
      </c>
      <c r="D64" s="1"/>
      <c r="F64" s="4" t="str">
        <v>PK Royal</v>
      </c>
      <c r="G64" s="4">
        <v>27</v>
      </c>
    </row>
    <row r="65" spans="3:7" ht="13.8" x14ac:dyDescent="0.3">
      <c r="C65" s="1" t="s">
        <v>2098</v>
      </c>
      <c r="D65" s="1"/>
      <c r="F65" s="4" t="str">
        <v>PK Dương Đông</v>
      </c>
      <c r="G65" s="4">
        <v>0</v>
      </c>
    </row>
    <row r="66" spans="3:7" ht="13.8" x14ac:dyDescent="0.3">
      <c r="C66" s="1" t="s">
        <v>2097</v>
      </c>
      <c r="D66" s="1"/>
      <c r="F66" s="4" t="str">
        <v>PK Sài Gòn</v>
      </c>
      <c r="G66" s="4">
        <v>28</v>
      </c>
    </row>
    <row r="67" spans="3:7" ht="13.8" x14ac:dyDescent="0.3">
      <c r="C67" s="1" t="s">
        <v>2096</v>
      </c>
      <c r="D67" s="1"/>
      <c r="F67" s="4" t="str">
        <v>PK Ocean Park</v>
      </c>
      <c r="G67" s="4">
        <v>24</v>
      </c>
    </row>
    <row r="68" spans="3:7" ht="13.8" x14ac:dyDescent="0.3"/>
    <row r="69" spans="3:7" ht="13.8" x14ac:dyDescent="0.3"/>
    <row r="70" spans="3:7" ht="13.8" x14ac:dyDescent="0.3"/>
    <row r="71" spans="3:7" ht="13.8" x14ac:dyDescent="0.3"/>
    <row r="72" spans="3:7" ht="13.8" x14ac:dyDescent="0.3"/>
    <row r="73" spans="3:7" ht="13.8" x14ac:dyDescent="0.3"/>
    <row r="74" spans="3:7" ht="13.8" x14ac:dyDescent="0.3"/>
    <row r="75" spans="3:7" ht="13.8" x14ac:dyDescent="0.3"/>
    <row r="76" spans="3:7" ht="13.8" x14ac:dyDescent="0.3"/>
    <row r="77" spans="3:7" ht="13.8" x14ac:dyDescent="0.3"/>
    <row r="78" spans="3:7" ht="13.8" x14ac:dyDescent="0.3"/>
    <row r="79" spans="3:7" ht="13.8" x14ac:dyDescent="0.3"/>
    <row r="80" spans="3:7" ht="13.8" x14ac:dyDescent="0.3"/>
    <row r="81" ht="13.8" x14ac:dyDescent="0.3"/>
    <row r="82" ht="13.8" x14ac:dyDescent="0.3"/>
    <row r="83" ht="13.8" x14ac:dyDescent="0.3"/>
    <row r="84" ht="13.8" x14ac:dyDescent="0.3"/>
    <row r="85" ht="13.8" x14ac:dyDescent="0.3"/>
    <row r="86" ht="15.75" customHeight="1" x14ac:dyDescent="0.3"/>
    <row r="87" ht="15" customHeight="1" x14ac:dyDescent="0.3"/>
    <row r="88" ht="13.8" x14ac:dyDescent="0.3"/>
    <row r="89" ht="13.8" x14ac:dyDescent="0.3"/>
    <row r="90" ht="13.8" x14ac:dyDescent="0.3"/>
    <row r="91" ht="13.8" x14ac:dyDescent="0.3"/>
    <row r="92" ht="13.8" x14ac:dyDescent="0.3"/>
    <row r="93" ht="13.8" x14ac:dyDescent="0.3"/>
    <row r="94" ht="13.8" x14ac:dyDescent="0.3"/>
    <row r="95" ht="13.8" x14ac:dyDescent="0.3"/>
    <row r="96" ht="13.8" x14ac:dyDescent="0.3"/>
    <row r="97" ht="13.8" x14ac:dyDescent="0.3"/>
    <row r="98" ht="13.8" x14ac:dyDescent="0.3"/>
    <row r="99" ht="13.8" x14ac:dyDescent="0.3"/>
    <row r="100" ht="13.8" x14ac:dyDescent="0.3"/>
    <row r="101" ht="13.8" x14ac:dyDescent="0.3"/>
    <row r="102" ht="13.8" x14ac:dyDescent="0.3"/>
    <row r="103" ht="13.8" x14ac:dyDescent="0.3"/>
    <row r="104" ht="13.8" x14ac:dyDescent="0.3"/>
    <row r="105" ht="13.8" x14ac:dyDescent="0.3"/>
    <row r="106" ht="13.8" x14ac:dyDescent="0.3"/>
    <row r="107" ht="13.8" x14ac:dyDescent="0.3"/>
    <row r="108" ht="13.8" x14ac:dyDescent="0.3"/>
    <row r="109" ht="13.8" x14ac:dyDescent="0.3"/>
    <row r="110" ht="13.8" x14ac:dyDescent="0.3"/>
    <row r="111" ht="13.8" x14ac:dyDescent="0.3"/>
    <row r="112" ht="13.8" x14ac:dyDescent="0.3"/>
    <row r="113" ht="13.8" x14ac:dyDescent="0.3"/>
    <row r="114" ht="13.8" x14ac:dyDescent="0.3"/>
    <row r="115" ht="13.8" x14ac:dyDescent="0.3"/>
    <row r="116" ht="13.8" x14ac:dyDescent="0.3"/>
    <row r="117" ht="13.8" x14ac:dyDescent="0.3"/>
    <row r="118" ht="13.8" x14ac:dyDescent="0.3"/>
    <row r="119" ht="13.8" x14ac:dyDescent="0.3"/>
    <row r="120" ht="13.8" x14ac:dyDescent="0.3"/>
    <row r="121" ht="13.8" x14ac:dyDescent="0.3"/>
    <row r="122" ht="13.8" x14ac:dyDescent="0.3"/>
    <row r="123" ht="13.8" x14ac:dyDescent="0.3"/>
    <row r="124" ht="13.8" x14ac:dyDescent="0.3"/>
    <row r="125" ht="13.8" x14ac:dyDescent="0.3"/>
    <row r="126" ht="13.8" x14ac:dyDescent="0.3"/>
    <row r="127" ht="13.8" x14ac:dyDescent="0.3"/>
    <row r="128" ht="13.8" x14ac:dyDescent="0.3"/>
    <row r="129" ht="13.8" x14ac:dyDescent="0.3"/>
    <row r="130" ht="13.8" x14ac:dyDescent="0.3"/>
    <row r="131" ht="13.8" x14ac:dyDescent="0.3"/>
    <row r="132" ht="13.8" x14ac:dyDescent="0.3"/>
    <row r="133" ht="13.8" x14ac:dyDescent="0.3"/>
    <row r="134" ht="13.8" x14ac:dyDescent="0.3"/>
    <row r="135" ht="13.8" x14ac:dyDescent="0.3"/>
    <row r="136" ht="13.8" x14ac:dyDescent="0.3"/>
    <row r="137" ht="13.8" x14ac:dyDescent="0.3"/>
    <row r="138" ht="13.8" x14ac:dyDescent="0.3"/>
    <row r="139" ht="13.8" x14ac:dyDescent="0.3"/>
    <row r="140" ht="13.8" x14ac:dyDescent="0.3"/>
    <row r="141" ht="13.8" x14ac:dyDescent="0.3"/>
    <row r="142" ht="13.8" x14ac:dyDescent="0.3"/>
    <row r="143" ht="13.8" x14ac:dyDescent="0.3"/>
    <row r="144" ht="13.8" x14ac:dyDescent="0.3"/>
    <row r="145" ht="13.8" x14ac:dyDescent="0.3"/>
    <row r="146" ht="13.8" x14ac:dyDescent="0.3"/>
    <row r="147" ht="13.8" x14ac:dyDescent="0.3"/>
    <row r="148" ht="13.8" x14ac:dyDescent="0.3"/>
    <row r="149" ht="13.8" x14ac:dyDescent="0.3"/>
    <row r="150" ht="13.8" x14ac:dyDescent="0.3"/>
    <row r="151" ht="13.8" x14ac:dyDescent="0.3"/>
    <row r="152" ht="13.8" x14ac:dyDescent="0.3"/>
    <row r="153" ht="13.8" x14ac:dyDescent="0.3"/>
    <row r="154" ht="13.8" x14ac:dyDescent="0.3"/>
    <row r="155" ht="13.8" x14ac:dyDescent="0.3"/>
    <row r="156" ht="13.8" x14ac:dyDescent="0.3"/>
    <row r="157" ht="13.8" x14ac:dyDescent="0.3"/>
    <row r="158" ht="13.8" x14ac:dyDescent="0.3"/>
    <row r="159" ht="13.8" x14ac:dyDescent="0.3"/>
    <row r="160" ht="13.8" x14ac:dyDescent="0.3"/>
    <row r="161" ht="13.8" x14ac:dyDescent="0.3"/>
    <row r="162" ht="13.8" x14ac:dyDescent="0.3"/>
    <row r="163" ht="13.8" x14ac:dyDescent="0.3"/>
    <row r="164" ht="13.8" x14ac:dyDescent="0.3"/>
    <row r="165" ht="13.8" x14ac:dyDescent="0.3"/>
    <row r="166" ht="13.8" x14ac:dyDescent="0.3"/>
    <row r="167" ht="13.8" x14ac:dyDescent="0.3"/>
    <row r="168" ht="13.8" x14ac:dyDescent="0.3"/>
    <row r="169" ht="13.8" x14ac:dyDescent="0.3"/>
    <row r="170" ht="13.8" x14ac:dyDescent="0.3"/>
    <row r="171" ht="13.8" x14ac:dyDescent="0.3"/>
    <row r="172" ht="13.8" x14ac:dyDescent="0.3"/>
    <row r="173" ht="13.8" x14ac:dyDescent="0.3"/>
    <row r="174" ht="13.8" x14ac:dyDescent="0.3"/>
    <row r="175" ht="13.8" x14ac:dyDescent="0.3"/>
    <row r="176" ht="13.8" x14ac:dyDescent="0.3"/>
    <row r="177" ht="13.8" x14ac:dyDescent="0.3"/>
    <row r="178" ht="13.8" x14ac:dyDescent="0.3"/>
    <row r="179" ht="13.8" x14ac:dyDescent="0.3"/>
    <row r="180" ht="13.8" x14ac:dyDescent="0.3"/>
    <row r="181" ht="13.8" x14ac:dyDescent="0.3"/>
    <row r="182" ht="13.8" x14ac:dyDescent="0.3"/>
    <row r="183" ht="13.8" x14ac:dyDescent="0.3"/>
    <row r="184" ht="13.8" x14ac:dyDescent="0.3"/>
    <row r="185" ht="13.8" x14ac:dyDescent="0.3"/>
    <row r="186" ht="13.8" x14ac:dyDescent="0.3"/>
    <row r="187" ht="13.8" x14ac:dyDescent="0.3"/>
    <row r="188" ht="13.8" x14ac:dyDescent="0.3"/>
    <row r="189" ht="13.8" x14ac:dyDescent="0.3"/>
    <row r="190" ht="13.8" x14ac:dyDescent="0.3"/>
    <row r="191" ht="13.8" x14ac:dyDescent="0.3"/>
    <row r="192" ht="13.8" x14ac:dyDescent="0.3"/>
    <row r="193" ht="13.8" x14ac:dyDescent="0.3"/>
    <row r="194" ht="13.8" x14ac:dyDescent="0.3"/>
    <row r="195" ht="13.8" x14ac:dyDescent="0.3"/>
    <row r="196" ht="13.8" x14ac:dyDescent="0.3"/>
    <row r="197" ht="13.8" x14ac:dyDescent="0.3"/>
    <row r="198" ht="13.8" x14ac:dyDescent="0.3"/>
    <row r="199" ht="13.8" x14ac:dyDescent="0.3"/>
    <row r="200" ht="13.8" x14ac:dyDescent="0.3"/>
    <row r="201" ht="13.8" x14ac:dyDescent="0.3"/>
    <row r="202" ht="13.8" x14ac:dyDescent="0.3"/>
    <row r="203" ht="13.8" x14ac:dyDescent="0.3"/>
    <row r="204" ht="13.8" x14ac:dyDescent="0.3"/>
    <row r="205" ht="13.8" x14ac:dyDescent="0.3"/>
    <row r="206" ht="13.8" x14ac:dyDescent="0.3"/>
    <row r="207" ht="13.8" x14ac:dyDescent="0.3"/>
    <row r="208" ht="13.8" x14ac:dyDescent="0.3"/>
    <row r="209" ht="13.8" x14ac:dyDescent="0.3"/>
    <row r="210" ht="13.8" x14ac:dyDescent="0.3"/>
    <row r="211" ht="13.8" x14ac:dyDescent="0.3"/>
    <row r="212" ht="13.8" x14ac:dyDescent="0.3"/>
    <row r="213" ht="13.8" x14ac:dyDescent="0.3"/>
    <row r="214" ht="13.8" x14ac:dyDescent="0.3"/>
    <row r="215" ht="13.8" x14ac:dyDescent="0.3"/>
    <row r="216" ht="13.8" x14ac:dyDescent="0.3"/>
    <row r="217" ht="13.8" x14ac:dyDescent="0.3"/>
    <row r="218" ht="13.8" x14ac:dyDescent="0.3"/>
    <row r="219" ht="13.8" x14ac:dyDescent="0.3"/>
    <row r="220" ht="13.8" x14ac:dyDescent="0.3"/>
    <row r="221" ht="13.8" x14ac:dyDescent="0.3"/>
    <row r="222" ht="13.8" x14ac:dyDescent="0.3"/>
    <row r="223" ht="13.8" x14ac:dyDescent="0.3"/>
    <row r="224" ht="13.8" x14ac:dyDescent="0.3"/>
    <row r="225" ht="13.8" x14ac:dyDescent="0.3"/>
    <row r="226" ht="13.8" x14ac:dyDescent="0.3"/>
    <row r="227" ht="13.8" x14ac:dyDescent="0.3"/>
    <row r="228" ht="13.8" x14ac:dyDescent="0.3"/>
    <row r="229" ht="13.8" x14ac:dyDescent="0.3"/>
    <row r="230" ht="13.8" x14ac:dyDescent="0.3"/>
    <row r="231" ht="13.8" x14ac:dyDescent="0.3"/>
    <row r="232" ht="13.8" x14ac:dyDescent="0.3"/>
    <row r="233" ht="13.8" x14ac:dyDescent="0.3"/>
    <row r="234" ht="13.8" x14ac:dyDescent="0.3"/>
    <row r="235" ht="13.8" x14ac:dyDescent="0.3"/>
    <row r="236" ht="13.8" x14ac:dyDescent="0.3"/>
    <row r="237" ht="13.8" x14ac:dyDescent="0.3"/>
    <row r="238" ht="13.8" x14ac:dyDescent="0.3"/>
    <row r="239" ht="13.8" x14ac:dyDescent="0.3"/>
    <row r="240" ht="13.8" x14ac:dyDescent="0.3"/>
    <row r="241" ht="13.8" x14ac:dyDescent="0.3"/>
    <row r="242" ht="13.8" x14ac:dyDescent="0.3"/>
    <row r="243" ht="13.8" x14ac:dyDescent="0.3"/>
    <row r="244" ht="13.8" x14ac:dyDescent="0.3"/>
    <row r="245" ht="13.8" x14ac:dyDescent="0.3"/>
    <row r="246" ht="13.8" x14ac:dyDescent="0.3"/>
    <row r="247" ht="13.8" x14ac:dyDescent="0.3"/>
    <row r="248" ht="13.8" x14ac:dyDescent="0.3"/>
    <row r="249" ht="13.8" x14ac:dyDescent="0.3"/>
    <row r="250" ht="13.8" x14ac:dyDescent="0.3"/>
    <row r="251" ht="13.8" x14ac:dyDescent="0.3"/>
    <row r="252" ht="13.8" x14ac:dyDescent="0.3"/>
    <row r="253" ht="13.8" x14ac:dyDescent="0.3"/>
    <row r="254" ht="13.8" x14ac:dyDescent="0.3"/>
    <row r="255" ht="13.8" x14ac:dyDescent="0.3"/>
    <row r="256" ht="13.8" x14ac:dyDescent="0.3"/>
    <row r="257" ht="13.8" x14ac:dyDescent="0.3"/>
    <row r="258" ht="13.8" x14ac:dyDescent="0.3"/>
    <row r="259" ht="13.8" x14ac:dyDescent="0.3"/>
    <row r="260" ht="13.8" x14ac:dyDescent="0.3"/>
    <row r="261" ht="13.8" x14ac:dyDescent="0.3"/>
    <row r="262" ht="13.8" x14ac:dyDescent="0.3"/>
    <row r="263" ht="13.8" x14ac:dyDescent="0.3"/>
    <row r="264" ht="13.8" x14ac:dyDescent="0.3"/>
    <row r="265" ht="13.8" x14ac:dyDescent="0.3"/>
    <row r="266" ht="13.8" x14ac:dyDescent="0.3"/>
    <row r="267" ht="13.8" x14ac:dyDescent="0.3"/>
    <row r="268" ht="13.8" x14ac:dyDescent="0.3"/>
    <row r="269" ht="13.8" x14ac:dyDescent="0.3"/>
    <row r="270" ht="13.8" x14ac:dyDescent="0.3"/>
    <row r="271" ht="13.8" x14ac:dyDescent="0.3"/>
    <row r="272" ht="13.8" x14ac:dyDescent="0.3"/>
    <row r="273" ht="13.8" x14ac:dyDescent="0.3"/>
    <row r="274" ht="13.8" x14ac:dyDescent="0.3"/>
    <row r="275" ht="13.8" x14ac:dyDescent="0.3"/>
    <row r="276" ht="13.8" x14ac:dyDescent="0.3"/>
    <row r="277" ht="13.8" x14ac:dyDescent="0.3"/>
    <row r="278" ht="13.8" x14ac:dyDescent="0.3"/>
    <row r="279" ht="13.8" x14ac:dyDescent="0.3"/>
    <row r="280" ht="13.8" x14ac:dyDescent="0.3"/>
    <row r="281" ht="13.8" x14ac:dyDescent="0.3"/>
    <row r="282" ht="13.8" x14ac:dyDescent="0.3"/>
    <row r="283" ht="13.8" x14ac:dyDescent="0.3"/>
    <row r="284" ht="13.8" x14ac:dyDescent="0.3"/>
    <row r="285" ht="13.8" x14ac:dyDescent="0.3"/>
    <row r="286" ht="13.8" x14ac:dyDescent="0.3"/>
    <row r="287" ht="13.8" x14ac:dyDescent="0.3"/>
    <row r="288" ht="13.8" x14ac:dyDescent="0.3"/>
    <row r="289" ht="13.8" x14ac:dyDescent="0.3"/>
    <row r="290" ht="13.8" x14ac:dyDescent="0.3"/>
    <row r="291" ht="13.8" x14ac:dyDescent="0.3"/>
    <row r="292" ht="13.8" x14ac:dyDescent="0.3"/>
    <row r="293" ht="13.8" x14ac:dyDescent="0.3"/>
    <row r="294" ht="13.8" x14ac:dyDescent="0.3"/>
    <row r="295" ht="13.8" x14ac:dyDescent="0.3"/>
    <row r="296" ht="13.8" x14ac:dyDescent="0.3"/>
    <row r="297" ht="13.8" x14ac:dyDescent="0.3"/>
    <row r="298" ht="13.8" x14ac:dyDescent="0.3"/>
    <row r="299" ht="13.8" x14ac:dyDescent="0.3"/>
    <row r="300" ht="13.8" x14ac:dyDescent="0.3"/>
    <row r="301" ht="13.8" x14ac:dyDescent="0.3"/>
    <row r="302" ht="13.8" x14ac:dyDescent="0.3"/>
    <row r="303" ht="13.8" x14ac:dyDescent="0.3"/>
    <row r="304" ht="13.8" x14ac:dyDescent="0.3"/>
    <row r="305" ht="13.8" x14ac:dyDescent="0.3"/>
    <row r="306" ht="13.8" x14ac:dyDescent="0.3"/>
    <row r="307" ht="13.8" x14ac:dyDescent="0.3"/>
    <row r="308" ht="13.8" x14ac:dyDescent="0.3"/>
    <row r="309" ht="13.8" x14ac:dyDescent="0.3"/>
    <row r="310" ht="13.8" x14ac:dyDescent="0.3"/>
    <row r="311" ht="13.8" x14ac:dyDescent="0.3"/>
    <row r="312" ht="13.8" x14ac:dyDescent="0.3"/>
    <row r="313" ht="13.8" x14ac:dyDescent="0.3"/>
    <row r="314" ht="13.8" x14ac:dyDescent="0.3"/>
    <row r="315" ht="13.8" x14ac:dyDescent="0.3"/>
    <row r="316" ht="13.8" x14ac:dyDescent="0.3"/>
    <row r="317" ht="13.8" x14ac:dyDescent="0.3"/>
    <row r="318" ht="13.8" x14ac:dyDescent="0.3"/>
    <row r="319" ht="13.8" x14ac:dyDescent="0.3"/>
    <row r="320" ht="13.8" x14ac:dyDescent="0.3"/>
    <row r="321" ht="13.8" x14ac:dyDescent="0.3"/>
    <row r="322" ht="13.8" x14ac:dyDescent="0.3"/>
    <row r="323" ht="13.8" x14ac:dyDescent="0.3"/>
    <row r="324" ht="13.8" x14ac:dyDescent="0.3"/>
    <row r="325" ht="13.8" x14ac:dyDescent="0.3"/>
    <row r="326" ht="13.8" x14ac:dyDescent="0.3"/>
    <row r="327" ht="13.8" x14ac:dyDescent="0.3"/>
    <row r="328" ht="13.8" x14ac:dyDescent="0.3"/>
    <row r="329" ht="13.8" x14ac:dyDescent="0.3"/>
    <row r="330" ht="13.8" x14ac:dyDescent="0.3"/>
    <row r="331" ht="13.8" x14ac:dyDescent="0.3"/>
    <row r="332" ht="13.8" x14ac:dyDescent="0.3"/>
    <row r="333" ht="13.8" x14ac:dyDescent="0.3"/>
    <row r="334" ht="13.8" x14ac:dyDescent="0.3"/>
    <row r="335" ht="13.8" x14ac:dyDescent="0.3"/>
    <row r="336" ht="13.8" x14ac:dyDescent="0.3"/>
    <row r="337" ht="13.8" x14ac:dyDescent="0.3"/>
    <row r="338" ht="13.8" x14ac:dyDescent="0.3"/>
    <row r="339" ht="13.8" x14ac:dyDescent="0.3"/>
    <row r="340" ht="13.8" x14ac:dyDescent="0.3"/>
    <row r="341" ht="13.8" x14ac:dyDescent="0.3"/>
    <row r="342" ht="13.8" x14ac:dyDescent="0.3"/>
    <row r="343" ht="13.8" x14ac:dyDescent="0.3"/>
    <row r="344" ht="13.8" x14ac:dyDescent="0.3"/>
    <row r="345" ht="13.8" x14ac:dyDescent="0.3"/>
    <row r="346" ht="13.8" x14ac:dyDescent="0.3"/>
    <row r="347" ht="13.8" x14ac:dyDescent="0.3"/>
    <row r="348" ht="13.8" x14ac:dyDescent="0.3"/>
    <row r="349" ht="13.8" x14ac:dyDescent="0.3"/>
    <row r="350" ht="13.8" x14ac:dyDescent="0.3"/>
    <row r="351" ht="13.8" x14ac:dyDescent="0.3"/>
    <row r="352" ht="13.8" x14ac:dyDescent="0.3"/>
    <row r="353" ht="13.8" x14ac:dyDescent="0.3"/>
    <row r="354" ht="13.8" x14ac:dyDescent="0.3"/>
    <row r="355" ht="13.8" x14ac:dyDescent="0.3"/>
    <row r="356" ht="13.8" x14ac:dyDescent="0.3"/>
    <row r="357" ht="13.8" x14ac:dyDescent="0.3"/>
    <row r="358" ht="13.8" x14ac:dyDescent="0.3"/>
    <row r="359" ht="13.8" x14ac:dyDescent="0.3"/>
    <row r="360" ht="13.8" x14ac:dyDescent="0.3"/>
    <row r="361" ht="13.8" x14ac:dyDescent="0.3"/>
    <row r="362" ht="13.8" x14ac:dyDescent="0.3"/>
    <row r="363" ht="13.8" x14ac:dyDescent="0.3"/>
    <row r="364" ht="13.8" x14ac:dyDescent="0.3"/>
    <row r="365" ht="13.8" x14ac:dyDescent="0.3"/>
    <row r="366" ht="13.8" x14ac:dyDescent="0.3"/>
    <row r="367" ht="13.8" x14ac:dyDescent="0.3"/>
    <row r="368" ht="13.8" x14ac:dyDescent="0.3"/>
    <row r="369" ht="13.8" x14ac:dyDescent="0.3"/>
    <row r="370" ht="13.8" x14ac:dyDescent="0.3"/>
    <row r="371" ht="13.8" x14ac:dyDescent="0.3"/>
    <row r="372" ht="13.8" x14ac:dyDescent="0.3"/>
    <row r="373" ht="13.8" x14ac:dyDescent="0.3"/>
    <row r="374" ht="13.8" x14ac:dyDescent="0.3"/>
    <row r="375" ht="13.8" x14ac:dyDescent="0.3"/>
    <row r="376" ht="13.8" x14ac:dyDescent="0.3"/>
    <row r="377" ht="13.8" x14ac:dyDescent="0.3"/>
    <row r="378" ht="13.8" x14ac:dyDescent="0.3"/>
    <row r="379" ht="13.8" x14ac:dyDescent="0.3"/>
    <row r="380" ht="13.8" x14ac:dyDescent="0.3"/>
    <row r="381" ht="13.8" x14ac:dyDescent="0.3"/>
    <row r="382" ht="13.8" x14ac:dyDescent="0.3"/>
    <row r="383" ht="13.8" x14ac:dyDescent="0.3"/>
    <row r="384" ht="13.8" x14ac:dyDescent="0.3"/>
    <row r="385" ht="13.8" x14ac:dyDescent="0.3"/>
    <row r="386" ht="13.8" x14ac:dyDescent="0.3"/>
    <row r="387" ht="13.8" x14ac:dyDescent="0.3"/>
    <row r="388" ht="13.8" x14ac:dyDescent="0.3"/>
    <row r="389" ht="13.8" x14ac:dyDescent="0.3"/>
    <row r="390" ht="13.8" x14ac:dyDescent="0.3"/>
    <row r="391" ht="13.8" x14ac:dyDescent="0.3"/>
    <row r="392" ht="13.8" x14ac:dyDescent="0.3"/>
    <row r="393" ht="13.8" x14ac:dyDescent="0.3"/>
    <row r="394" ht="13.8" x14ac:dyDescent="0.3"/>
    <row r="395" ht="13.8" x14ac:dyDescent="0.3"/>
    <row r="396" ht="13.8" x14ac:dyDescent="0.3"/>
    <row r="397" ht="13.8" x14ac:dyDescent="0.3"/>
    <row r="398" ht="13.8" x14ac:dyDescent="0.3"/>
    <row r="399" ht="13.8" x14ac:dyDescent="0.3"/>
    <row r="400" ht="13.8" x14ac:dyDescent="0.3"/>
    <row r="401" ht="13.8" x14ac:dyDescent="0.3"/>
    <row r="402" ht="13.8" x14ac:dyDescent="0.3"/>
    <row r="403" ht="13.8" x14ac:dyDescent="0.3"/>
    <row r="404" ht="13.8" x14ac:dyDescent="0.3"/>
    <row r="405" ht="13.8" x14ac:dyDescent="0.3"/>
    <row r="406" ht="13.8" x14ac:dyDescent="0.3"/>
    <row r="407" ht="13.8" x14ac:dyDescent="0.3"/>
    <row r="408" ht="13.8" x14ac:dyDescent="0.3"/>
    <row r="409" ht="13.8" x14ac:dyDescent="0.3"/>
    <row r="410" ht="13.8" x14ac:dyDescent="0.3"/>
    <row r="411" ht="13.8" x14ac:dyDescent="0.3"/>
    <row r="412" ht="13.8" x14ac:dyDescent="0.3"/>
    <row r="413" ht="13.8" x14ac:dyDescent="0.3"/>
    <row r="414" ht="13.8" x14ac:dyDescent="0.3"/>
    <row r="415" ht="13.8" x14ac:dyDescent="0.3"/>
    <row r="416" ht="13.8" x14ac:dyDescent="0.3"/>
    <row r="417" ht="13.8" x14ac:dyDescent="0.3"/>
    <row r="418" ht="13.8" x14ac:dyDescent="0.3"/>
    <row r="419" ht="13.8" x14ac:dyDescent="0.3"/>
    <row r="420" ht="13.8" x14ac:dyDescent="0.3"/>
    <row r="421" ht="13.8" x14ac:dyDescent="0.3"/>
    <row r="422" ht="13.8" x14ac:dyDescent="0.3"/>
    <row r="423" ht="13.8" x14ac:dyDescent="0.3"/>
    <row r="424" ht="13.8" x14ac:dyDescent="0.3"/>
    <row r="425" ht="13.8" x14ac:dyDescent="0.3"/>
    <row r="426" ht="13.8" x14ac:dyDescent="0.3"/>
    <row r="427" ht="13.8" x14ac:dyDescent="0.3"/>
    <row r="428" ht="13.8" x14ac:dyDescent="0.3"/>
    <row r="429" ht="13.8" x14ac:dyDescent="0.3"/>
    <row r="430" ht="13.8" x14ac:dyDescent="0.3"/>
    <row r="431" ht="13.8" x14ac:dyDescent="0.3"/>
    <row r="432" ht="13.8" x14ac:dyDescent="0.3"/>
    <row r="433" ht="13.8" x14ac:dyDescent="0.3"/>
    <row r="434" ht="13.8" x14ac:dyDescent="0.3"/>
    <row r="435" ht="13.8" x14ac:dyDescent="0.3"/>
    <row r="436" ht="13.8" x14ac:dyDescent="0.3"/>
    <row r="437" ht="13.8" x14ac:dyDescent="0.3"/>
    <row r="438" ht="13.8" x14ac:dyDescent="0.3"/>
    <row r="439" ht="13.8" x14ac:dyDescent="0.3"/>
    <row r="440" ht="13.8" x14ac:dyDescent="0.3"/>
    <row r="441" ht="13.8" x14ac:dyDescent="0.3"/>
    <row r="442" ht="13.8" x14ac:dyDescent="0.3"/>
    <row r="443" ht="13.8" x14ac:dyDescent="0.3"/>
    <row r="444" ht="13.8" x14ac:dyDescent="0.3"/>
    <row r="445" ht="13.8" x14ac:dyDescent="0.3"/>
    <row r="446" ht="13.8" x14ac:dyDescent="0.3"/>
    <row r="447" ht="13.8" x14ac:dyDescent="0.3"/>
    <row r="448" ht="13.8" x14ac:dyDescent="0.3"/>
    <row r="449" ht="13.8" x14ac:dyDescent="0.3"/>
    <row r="450" ht="13.8" x14ac:dyDescent="0.3"/>
    <row r="451" ht="13.8" x14ac:dyDescent="0.3"/>
  </sheetData>
  <mergeCells count="1">
    <mergeCell ref="A2:A3"/>
  </mergeCells>
  <hyperlinks>
    <hyperlink ref="A7" location="'Site'!A1" display="Site" xr:uid="{0C8534D2-9F68-4CC8-AA55-F2296F02E392}"/>
    <hyperlink ref="A11" location="'Budget center'!A1" display="Budget center" xr:uid="{1F6B20B0-97AE-4470-AC34-C7827CFD071C}"/>
    <hyperlink ref="A15" location="'Cost center'!A1" display="Cost center" xr:uid="{B582E3E4-F8B3-4F98-AD8D-C757B2F1FAA3}"/>
    <hyperlink ref="A17" location="'MIS code'!A1" display="MIS code" xr:uid="{C138CDFF-FFDC-47A0-9992-CB2447485724}"/>
    <hyperlink ref="A19" location="'Commit'!A1" display="Commit" xr:uid="{624CD5C9-621F-47E8-A6DC-766AC6B9482A}"/>
    <hyperlink ref="A21" location="'Asset'!A1" display="Asset" xr:uid="{7EA8A73B-ACEA-40D9-971A-B11B27EF76E9}"/>
    <hyperlink ref="A23" location="'Statistic'!A1" display="Statistic" xr:uid="{05E640C8-F586-4FA5-90A5-C87E63084FC9}"/>
    <hyperlink ref="A25" location="'Financial'!A1" display="Financial" xr:uid="{FF555BA1-7CD4-4D3D-9D40-72F6ADE3BAC0}"/>
    <hyperlink ref="A27" location="'Other'!A1" display="Other" xr:uid="{4452EE91-9213-4AA3-90E8-ACE67ADBB6CB}"/>
    <hyperlink ref="A11" location="'Fund center'!A1" display="Fund center (BPNS)" xr:uid="{BA55988D-3BB8-4725-9426-3871DC65419F}"/>
    <hyperlink ref="A9" location="'Budget center'!A1" display="Budget center" xr:uid="{19FF10C3-8D23-44C6-ABC5-F1555BC27D79}"/>
    <hyperlink ref="A9" location="Faculty!A1" display="Faculty (khoa chuyên môn)" xr:uid="{13796B79-E4D0-4FB2-AD82-0C8538334EF4}"/>
    <hyperlink ref="A13" location="'Profit center'!A1" display="Profit center (TT lợi nhuận)" xr:uid="{2DD1A05C-251D-478F-AD02-CEA3AD38D709}"/>
  </hyperlinks>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4A8CB-8936-4153-AC27-E822DF669AEA}">
  <sheetPr>
    <tabColor rgb="FF0099CC"/>
  </sheetPr>
  <dimension ref="A1:L30"/>
  <sheetViews>
    <sheetView showGridLines="0" zoomScaleNormal="100" workbookViewId="0">
      <pane xSplit="1" ySplit="5" topLeftCell="B6" activePane="bottomRight" state="frozen"/>
      <selection pane="topRight" activeCell="B1" sqref="B1"/>
      <selection pane="bottomLeft" activeCell="A6" sqref="A6"/>
      <selection pane="bottomRight" activeCell="A17" sqref="A17"/>
    </sheetView>
  </sheetViews>
  <sheetFormatPr defaultRowHeight="13.8" x14ac:dyDescent="0.3"/>
  <cols>
    <col min="1" max="1" width="30.625" style="2" customWidth="1"/>
    <col min="3" max="3" width="15" customWidth="1"/>
    <col min="4" max="4" width="33.125" customWidth="1"/>
    <col min="6" max="6" width="17.375" customWidth="1"/>
    <col min="7" max="7" width="1.875" bestFit="1" customWidth="1"/>
    <col min="8" max="9" width="9" style="4"/>
    <col min="10" max="11" width="11.875" style="4" bestFit="1" customWidth="1"/>
    <col min="12" max="12" width="20.25" style="4" customWidth="1"/>
  </cols>
  <sheetData>
    <row r="1" spans="1:12" x14ac:dyDescent="0.3">
      <c r="C1" t="str">
        <f t="array" ref="C1:F1">""</f>
        <v/>
      </c>
      <c r="D1" t="str">
        <v/>
      </c>
      <c r="E1" t="str">
        <v/>
      </c>
      <c r="F1" t="str">
        <v/>
      </c>
    </row>
    <row r="2" spans="1:12" ht="13.8" customHeight="1" x14ac:dyDescent="0.3">
      <c r="A2" s="14" t="s">
        <v>0</v>
      </c>
      <c r="C2" s="9" t="str">
        <f>A11</f>
        <v>Fund center (BP lập NS)</v>
      </c>
    </row>
    <row r="3" spans="1:12" ht="13.8" customHeight="1" x14ac:dyDescent="0.3">
      <c r="A3" s="15"/>
    </row>
    <row r="4" spans="1:12" ht="13.8" customHeight="1" x14ac:dyDescent="0.3">
      <c r="A4" s="13" t="s">
        <v>3693</v>
      </c>
      <c r="E4" t="s">
        <v>3651</v>
      </c>
    </row>
    <row r="5" spans="1:12" ht="14.4" thickBot="1" x14ac:dyDescent="0.35">
      <c r="A5" s="3"/>
      <c r="C5" t="s">
        <v>1874</v>
      </c>
      <c r="D5" t="s">
        <v>1875</v>
      </c>
      <c r="E5" t="s">
        <v>1</v>
      </c>
      <c r="F5" t="s">
        <v>3</v>
      </c>
      <c r="G5" t="s">
        <v>4</v>
      </c>
      <c r="H5" s="5" t="s">
        <v>5</v>
      </c>
      <c r="I5" s="5" t="s">
        <v>6</v>
      </c>
      <c r="J5" s="5" t="s">
        <v>7</v>
      </c>
      <c r="K5" s="4" t="str" cm="1">
        <f t="array" ref="K5:K30">_xlfn.LET(_xlpm.a,{"*"},
_xlpm.b,_xlfn.ANCHORARRAY(J6),
_xlpm.c,ROWS(_xlpm.a),_xlpm.d,ROWS(_xlpm.b),_xlpm.e,_xlpm.c+_xlpm.d,IF(_xlfn.SEQUENCE(_xlpm.e)&lt;=_xlpm.c,INDEX(_xlpm.a,_xlfn.SEQUENCE(_xlpm.c),{1}),INDEX(_xlpm.b,_xlfn.SEQUENCE(_xlpm.e)-_xlpm.c,{1})))</f>
        <v>*</v>
      </c>
      <c r="L5" s="4" t="s">
        <v>29</v>
      </c>
    </row>
    <row r="6" spans="1:12" x14ac:dyDescent="0.3">
      <c r="C6" s="1" t="s">
        <v>2045</v>
      </c>
      <c r="D6" s="1" t="s">
        <v>2046</v>
      </c>
      <c r="E6" s="1" t="s">
        <v>8</v>
      </c>
      <c r="F6" s="1"/>
      <c r="H6" s="4" cm="1">
        <f t="array" ref="H6:H30">COUNTIFS(L_FC[Fund center],L_FC[Fund center])-1</f>
        <v>0</v>
      </c>
      <c r="I6" s="4" cm="1">
        <f t="array" ref="I6:I30">COUNTIFS(L_FC[Fund center],L_FC[Fund center]&amp;"?*")</f>
        <v>0</v>
      </c>
      <c r="J6" s="4" t="str" cm="1">
        <f t="array" ref="J6:J30">L_FC[Fund center]</f>
        <v>1000130000_</v>
      </c>
      <c r="K6" s="4" t="str">
        <v>1000130000_</v>
      </c>
      <c r="L6" s="4" t="str" cm="1">
        <f t="array" ref="L6:L30">_xlfn.XLOOKUP(L_FC[Site],L_SI[Site],L_SI[Name])</f>
        <v>Vinmec Holding</v>
      </c>
    </row>
    <row r="7" spans="1:12" x14ac:dyDescent="0.3">
      <c r="A7" s="11" t="s">
        <v>9</v>
      </c>
      <c r="C7" s="1" t="s">
        <v>2047</v>
      </c>
      <c r="D7" s="1" t="s">
        <v>2048</v>
      </c>
      <c r="E7" s="1" t="s">
        <v>8</v>
      </c>
      <c r="F7" s="1"/>
      <c r="H7" s="4">
        <v>0</v>
      </c>
      <c r="I7" s="4">
        <v>0</v>
      </c>
      <c r="J7" s="4" t="str">
        <v>1000140000_</v>
      </c>
      <c r="K7" s="4" t="str">
        <v>1000140000_</v>
      </c>
      <c r="L7" s="4" t="str">
        <v>Vinmec Holding</v>
      </c>
    </row>
    <row r="8" spans="1:12" x14ac:dyDescent="0.3">
      <c r="C8" s="1" t="s">
        <v>2049</v>
      </c>
      <c r="D8" s="1" t="s">
        <v>2050</v>
      </c>
      <c r="E8" s="1" t="s">
        <v>8</v>
      </c>
      <c r="F8" s="1"/>
      <c r="H8" s="4">
        <v>0</v>
      </c>
      <c r="I8" s="4">
        <v>0</v>
      </c>
      <c r="J8" s="4" t="str">
        <v>1000150000_</v>
      </c>
      <c r="K8" s="4" t="str">
        <v>1000150000_</v>
      </c>
      <c r="L8" s="4" t="str">
        <v>Vinmec Holding</v>
      </c>
    </row>
    <row r="9" spans="1:12" x14ac:dyDescent="0.3">
      <c r="A9" s="11" t="s">
        <v>2094</v>
      </c>
      <c r="C9" s="1" t="s">
        <v>2051</v>
      </c>
      <c r="D9" s="1" t="s">
        <v>2052</v>
      </c>
      <c r="E9" s="1" t="s">
        <v>8</v>
      </c>
      <c r="F9" s="1"/>
      <c r="H9" s="4">
        <v>0</v>
      </c>
      <c r="I9" s="4">
        <v>0</v>
      </c>
      <c r="J9" s="4" t="str">
        <v>1000151000_</v>
      </c>
      <c r="K9" s="4" t="str">
        <v>1000151000_</v>
      </c>
      <c r="L9" s="4" t="str">
        <v>Vinmec Holding</v>
      </c>
    </row>
    <row r="10" spans="1:12" x14ac:dyDescent="0.3">
      <c r="C10" s="1" t="s">
        <v>2053</v>
      </c>
      <c r="D10" s="1" t="s">
        <v>2054</v>
      </c>
      <c r="E10" s="1" t="s">
        <v>8</v>
      </c>
      <c r="F10" s="1"/>
      <c r="H10" s="4">
        <v>0</v>
      </c>
      <c r="I10" s="4">
        <v>0</v>
      </c>
      <c r="J10" s="4" t="str">
        <v>1000152000_</v>
      </c>
      <c r="K10" s="4" t="str">
        <v>1000152000_</v>
      </c>
      <c r="L10" s="4" t="str">
        <v>Vinmec Holding</v>
      </c>
    </row>
    <row r="11" spans="1:12" x14ac:dyDescent="0.3">
      <c r="A11" s="12" t="s">
        <v>2033</v>
      </c>
      <c r="C11" s="1" t="s">
        <v>2055</v>
      </c>
      <c r="D11" s="1" t="s">
        <v>2056</v>
      </c>
      <c r="E11" s="1" t="s">
        <v>8</v>
      </c>
      <c r="F11" s="1"/>
      <c r="H11" s="4">
        <v>0</v>
      </c>
      <c r="I11" s="4">
        <v>0</v>
      </c>
      <c r="J11" s="4" t="str">
        <v>1000160000_</v>
      </c>
      <c r="K11" s="4" t="str">
        <v>1000160000_</v>
      </c>
      <c r="L11" s="4" t="str">
        <v>Vinmec Holding</v>
      </c>
    </row>
    <row r="12" spans="1:12" x14ac:dyDescent="0.3">
      <c r="C12" s="1" t="s">
        <v>2057</v>
      </c>
      <c r="D12" s="1" t="s">
        <v>2058</v>
      </c>
      <c r="E12" s="1" t="s">
        <v>8</v>
      </c>
      <c r="F12" s="1"/>
      <c r="H12" s="4">
        <v>0</v>
      </c>
      <c r="I12" s="4">
        <v>0</v>
      </c>
      <c r="J12" s="4" t="str">
        <v>1000170000_</v>
      </c>
      <c r="K12" s="4" t="str">
        <v>1000170000_</v>
      </c>
      <c r="L12" s="4" t="str">
        <v>Vinmec Holding</v>
      </c>
    </row>
    <row r="13" spans="1:12" x14ac:dyDescent="0.3">
      <c r="A13" s="11" t="s">
        <v>3650</v>
      </c>
      <c r="C13" s="1" t="s">
        <v>2059</v>
      </c>
      <c r="D13" s="1" t="s">
        <v>66</v>
      </c>
      <c r="E13" s="1" t="s">
        <v>8</v>
      </c>
      <c r="F13" s="1"/>
      <c r="H13" s="4">
        <v>0</v>
      </c>
      <c r="I13" s="4">
        <v>0</v>
      </c>
      <c r="J13" s="4" t="str">
        <v>1000180000_</v>
      </c>
      <c r="K13" s="4" t="str">
        <v>1000180000_</v>
      </c>
      <c r="L13" s="4" t="str">
        <v>Vinmec Holding</v>
      </c>
    </row>
    <row r="14" spans="1:12" x14ac:dyDescent="0.3">
      <c r="C14" s="1" t="s">
        <v>2060</v>
      </c>
      <c r="D14" s="1" t="s">
        <v>2061</v>
      </c>
      <c r="E14" s="1" t="s">
        <v>8</v>
      </c>
      <c r="F14" s="1"/>
      <c r="H14" s="4">
        <v>0</v>
      </c>
      <c r="I14" s="4">
        <v>0</v>
      </c>
      <c r="J14" s="4" t="str">
        <v>1000181000_</v>
      </c>
      <c r="K14" s="4" t="str">
        <v>1000181000_</v>
      </c>
      <c r="L14" s="4" t="str">
        <v>Vinmec Holding</v>
      </c>
    </row>
    <row r="15" spans="1:12" x14ac:dyDescent="0.3">
      <c r="A15" s="11" t="s">
        <v>22</v>
      </c>
      <c r="C15" s="1" t="s">
        <v>2062</v>
      </c>
      <c r="D15" s="1" t="s">
        <v>2063</v>
      </c>
      <c r="E15" s="1" t="s">
        <v>8</v>
      </c>
      <c r="F15" s="1"/>
      <c r="H15" s="4">
        <v>0</v>
      </c>
      <c r="I15" s="4">
        <v>0</v>
      </c>
      <c r="J15" s="4" t="str">
        <v>1000190000_</v>
      </c>
      <c r="K15" s="4" t="str">
        <v>1000190000_</v>
      </c>
      <c r="L15" s="4" t="str">
        <v>Vinmec Holding</v>
      </c>
    </row>
    <row r="16" spans="1:12" x14ac:dyDescent="0.3">
      <c r="C16" s="1" t="s">
        <v>2064</v>
      </c>
      <c r="D16" s="1" t="s">
        <v>2065</v>
      </c>
      <c r="E16" s="1" t="s">
        <v>8</v>
      </c>
      <c r="F16" s="1"/>
      <c r="H16" s="4">
        <v>0</v>
      </c>
      <c r="I16" s="4">
        <v>0</v>
      </c>
      <c r="J16" s="4" t="str">
        <v>1000200000_</v>
      </c>
      <c r="K16" s="4" t="str">
        <v>1000200000_</v>
      </c>
      <c r="L16" s="4" t="str">
        <v>Vinmec Holding</v>
      </c>
    </row>
    <row r="17" spans="1:12" x14ac:dyDescent="0.3">
      <c r="A17" s="11" t="s">
        <v>2034</v>
      </c>
      <c r="C17" s="1" t="s">
        <v>2066</v>
      </c>
      <c r="D17" s="1" t="s">
        <v>2067</v>
      </c>
      <c r="E17" s="1" t="s">
        <v>30</v>
      </c>
      <c r="F17" s="1"/>
      <c r="H17" s="4">
        <v>0</v>
      </c>
      <c r="I17" s="4">
        <v>0</v>
      </c>
      <c r="J17" s="4" t="str">
        <v>1000306000_</v>
      </c>
      <c r="K17" s="4" t="str">
        <v>1000306000_</v>
      </c>
      <c r="L17" s="4" t="str">
        <v>TT Công nghệ cao</v>
      </c>
    </row>
    <row r="18" spans="1:12" x14ac:dyDescent="0.3">
      <c r="C18" s="1" t="s">
        <v>2068</v>
      </c>
      <c r="D18" s="1" t="s">
        <v>2069</v>
      </c>
      <c r="E18" s="1" t="s">
        <v>18</v>
      </c>
      <c r="F18" s="1"/>
      <c r="H18" s="4">
        <v>0</v>
      </c>
      <c r="I18" s="4">
        <v>0</v>
      </c>
      <c r="J18" s="4" t="str">
        <v>1100120000_</v>
      </c>
      <c r="K18" s="4" t="str">
        <v>1100120000_</v>
      </c>
      <c r="L18" s="4" t="str">
        <v>Vinmec Times City</v>
      </c>
    </row>
    <row r="19" spans="1:12" x14ac:dyDescent="0.3">
      <c r="A19" s="11" t="s">
        <v>24</v>
      </c>
      <c r="C19" s="1" t="s">
        <v>2070</v>
      </c>
      <c r="D19" s="1" t="s">
        <v>2071</v>
      </c>
      <c r="E19" s="1" t="s">
        <v>16</v>
      </c>
      <c r="F19" s="1"/>
      <c r="H19" s="4">
        <v>0</v>
      </c>
      <c r="I19" s="4">
        <v>0</v>
      </c>
      <c r="J19" s="4" t="str">
        <v>1200120000_</v>
      </c>
      <c r="K19" s="4" t="str">
        <v>1200120000_</v>
      </c>
      <c r="L19" s="4" t="str">
        <v>Vinmec Phú Quốc</v>
      </c>
    </row>
    <row r="20" spans="1:12" x14ac:dyDescent="0.3">
      <c r="C20" s="1" t="s">
        <v>2072</v>
      </c>
      <c r="D20" s="1" t="s">
        <v>2073</v>
      </c>
      <c r="E20" s="1" t="s">
        <v>10</v>
      </c>
      <c r="F20" s="1"/>
      <c r="H20" s="4">
        <v>0</v>
      </c>
      <c r="I20" s="4">
        <v>0</v>
      </c>
      <c r="J20" s="4" t="str">
        <v>1300120000_</v>
      </c>
      <c r="K20" s="4" t="str">
        <v>1300120000_</v>
      </c>
      <c r="L20" s="4" t="str">
        <v>Vinmec Central Park</v>
      </c>
    </row>
    <row r="21" spans="1:12" x14ac:dyDescent="0.3">
      <c r="A21" s="11" t="s">
        <v>25</v>
      </c>
      <c r="C21" s="1" t="s">
        <v>2074</v>
      </c>
      <c r="D21" s="1" t="s">
        <v>2075</v>
      </c>
      <c r="E21" s="1" t="s">
        <v>14</v>
      </c>
      <c r="F21" s="1"/>
      <c r="H21" s="4">
        <v>0</v>
      </c>
      <c r="I21" s="4">
        <v>0</v>
      </c>
      <c r="J21" s="4" t="str">
        <v>1400120000_</v>
      </c>
      <c r="K21" s="4" t="str">
        <v>1400120000_</v>
      </c>
      <c r="L21" s="4" t="str">
        <v>Vinmec Nha Trang</v>
      </c>
    </row>
    <row r="22" spans="1:12" x14ac:dyDescent="0.3">
      <c r="C22" s="1" t="s">
        <v>2076</v>
      </c>
      <c r="D22" s="1" t="s">
        <v>2077</v>
      </c>
      <c r="E22" s="1" t="s">
        <v>2037</v>
      </c>
      <c r="F22" s="1"/>
      <c r="H22" s="4">
        <v>0</v>
      </c>
      <c r="I22" s="4">
        <v>0</v>
      </c>
      <c r="J22" s="4" t="str">
        <v>1500120000_</v>
      </c>
      <c r="K22" s="4" t="str">
        <v>1500120000_</v>
      </c>
      <c r="L22" s="4" t="str">
        <v>Vinmec Hạ Long</v>
      </c>
    </row>
    <row r="23" spans="1:12" x14ac:dyDescent="0.3">
      <c r="A23" s="11" t="s">
        <v>26</v>
      </c>
      <c r="C23" s="1" t="s">
        <v>2078</v>
      </c>
      <c r="D23" s="1" t="s">
        <v>2079</v>
      </c>
      <c r="E23" s="1" t="s">
        <v>12</v>
      </c>
      <c r="F23" s="1"/>
      <c r="H23" s="4">
        <v>0</v>
      </c>
      <c r="I23" s="4">
        <v>0</v>
      </c>
      <c r="J23" s="4" t="str">
        <v>1600120000_</v>
      </c>
      <c r="K23" s="4" t="str">
        <v>1600120000_</v>
      </c>
      <c r="L23" s="4" t="str">
        <v>Vinmec Đà Nẵng</v>
      </c>
    </row>
    <row r="24" spans="1:12" x14ac:dyDescent="0.3">
      <c r="C24" s="1" t="s">
        <v>2080</v>
      </c>
      <c r="D24" s="1" t="s">
        <v>2081</v>
      </c>
      <c r="E24" s="1" t="s">
        <v>2039</v>
      </c>
      <c r="F24" s="1"/>
      <c r="H24" s="4">
        <v>0</v>
      </c>
      <c r="I24" s="4">
        <v>0</v>
      </c>
      <c r="J24" s="4" t="str">
        <v>1700120000_</v>
      </c>
      <c r="K24" s="4" t="str">
        <v>1700120000_</v>
      </c>
      <c r="L24" s="4" t="str">
        <v>Vinmec Hải Phòng</v>
      </c>
    </row>
    <row r="25" spans="1:12" x14ac:dyDescent="0.3">
      <c r="A25" s="11" t="s">
        <v>27</v>
      </c>
      <c r="C25" s="1" t="s">
        <v>2082</v>
      </c>
      <c r="D25" s="1" t="s">
        <v>2083</v>
      </c>
      <c r="E25" s="1" t="s">
        <v>30</v>
      </c>
      <c r="F25" s="1"/>
      <c r="H25" s="4">
        <v>0</v>
      </c>
      <c r="I25" s="4">
        <v>0</v>
      </c>
      <c r="J25" s="4" t="str">
        <v>1800120000_</v>
      </c>
      <c r="K25" s="4" t="str">
        <v>1800120000_</v>
      </c>
      <c r="L25" s="4" t="str">
        <v>TT Công nghệ cao</v>
      </c>
    </row>
    <row r="26" spans="1:12" x14ac:dyDescent="0.3">
      <c r="C26" s="1" t="s">
        <v>2084</v>
      </c>
      <c r="D26" s="1" t="s">
        <v>2085</v>
      </c>
      <c r="E26" s="1" t="s">
        <v>20</v>
      </c>
      <c r="F26" s="1"/>
      <c r="H26" s="4">
        <v>0</v>
      </c>
      <c r="I26" s="4">
        <v>0</v>
      </c>
      <c r="J26" s="4" t="str">
        <v>1900120000_</v>
      </c>
      <c r="K26" s="4" t="str">
        <v>1900120000_</v>
      </c>
      <c r="L26" s="4" t="str">
        <v>Vinmec Smart City</v>
      </c>
    </row>
    <row r="27" spans="1:12" x14ac:dyDescent="0.3">
      <c r="A27" s="11" t="s">
        <v>28</v>
      </c>
      <c r="C27" s="1" t="s">
        <v>2086</v>
      </c>
      <c r="D27" s="1" t="s">
        <v>2087</v>
      </c>
      <c r="E27" s="1" t="s">
        <v>2042</v>
      </c>
      <c r="F27" s="1"/>
      <c r="H27" s="4">
        <v>0</v>
      </c>
      <c r="I27" s="4">
        <v>0</v>
      </c>
      <c r="J27" s="4" t="str">
        <v>2100120000_</v>
      </c>
      <c r="K27" s="4" t="str">
        <v>2100120000_</v>
      </c>
      <c r="L27" s="4" t="str">
        <v>Vinmec Cần Thơ</v>
      </c>
    </row>
    <row r="28" spans="1:12" x14ac:dyDescent="0.3">
      <c r="C28" s="1" t="s">
        <v>2088</v>
      </c>
      <c r="D28" s="1" t="s">
        <v>2089</v>
      </c>
      <c r="E28" s="1" t="s">
        <v>3654</v>
      </c>
      <c r="F28" s="1"/>
      <c r="H28" s="4">
        <v>0</v>
      </c>
      <c r="I28" s="4">
        <v>0</v>
      </c>
      <c r="J28" s="4" t="str">
        <v>8800000000_</v>
      </c>
      <c r="K28" s="4" t="str">
        <v>8800000000_</v>
      </c>
      <c r="L28" s="4" t="str">
        <v>Cấn trừ Giao dịch nội bộ</v>
      </c>
    </row>
    <row r="29" spans="1:12" x14ac:dyDescent="0.3">
      <c r="C29" s="1" t="s">
        <v>2090</v>
      </c>
      <c r="D29" s="1" t="s">
        <v>3655</v>
      </c>
      <c r="E29" s="1" t="s">
        <v>3652</v>
      </c>
      <c r="F29" s="1"/>
      <c r="H29" s="4">
        <v>0</v>
      </c>
      <c r="I29" s="4">
        <v>0</v>
      </c>
      <c r="J29" s="4" t="str">
        <v>9000110000_</v>
      </c>
      <c r="K29" s="4" t="str">
        <v>9000110000_</v>
      </c>
      <c r="L29" s="4" t="str">
        <v>Viện NC TBG và CNG</v>
      </c>
    </row>
    <row r="30" spans="1:12" x14ac:dyDescent="0.3">
      <c r="C30" s="1" t="s">
        <v>2091</v>
      </c>
      <c r="D30" s="1" t="s">
        <v>2092</v>
      </c>
      <c r="E30" s="1" t="s">
        <v>3653</v>
      </c>
      <c r="F30" s="1"/>
      <c r="H30" s="4">
        <v>0</v>
      </c>
      <c r="I30" s="4">
        <v>0</v>
      </c>
      <c r="J30" s="4" t="str">
        <v>9300110000_</v>
      </c>
      <c r="K30" s="4" t="str">
        <v>9300110000_</v>
      </c>
      <c r="L30" s="4" t="str">
        <v>Viện NC Miễn dịch dị ứng</v>
      </c>
    </row>
  </sheetData>
  <mergeCells count="1">
    <mergeCell ref="A2:A3"/>
  </mergeCells>
  <hyperlinks>
    <hyperlink ref="A7" location="'Site'!A1" display="Site" xr:uid="{9F031E4B-1369-45C1-9C34-D1AFE283784A}"/>
    <hyperlink ref="A11" location="'Budget center'!A1" display="Budget center" xr:uid="{12D088E7-D94E-40FC-93D2-F3D882D68859}"/>
    <hyperlink ref="A15" location="'Cost center'!A1" display="Cost center" xr:uid="{A2FC8A61-9445-4EFF-BAE8-B517538B548A}"/>
    <hyperlink ref="A17" location="'MIS code'!A1" display="MIS code" xr:uid="{4AA01852-C0C3-4111-861A-650AF44701F3}"/>
    <hyperlink ref="A19" location="'Commit'!A1" display="Commit" xr:uid="{9A5C0767-EE7E-49BA-A5BF-461B1BCF60B9}"/>
    <hyperlink ref="A21" location="'Asset'!A1" display="Asset" xr:uid="{98295D6C-9C74-40FD-9590-7C89AD3B17AF}"/>
    <hyperlink ref="A23" location="'Statistic'!A1" display="Statistic" xr:uid="{B1E72208-D1FF-41FA-B4D8-856D91F06146}"/>
    <hyperlink ref="A25" location="'Financial'!A1" display="Financial" xr:uid="{B69511F7-E5AA-4EA7-93CD-A989A9731F09}"/>
    <hyperlink ref="A27" location="'Other'!A1" display="Other" xr:uid="{BD869C0D-584F-44EC-8B5F-E7431CF2DDC6}"/>
    <hyperlink ref="A11" location="'Fund center'!A1" display="Fund center (BPNS)" xr:uid="{94BC930C-E221-421C-B7B9-346ED0730FFB}"/>
    <hyperlink ref="A9" location="'Budget center'!A1" display="Budget center" xr:uid="{9CF573BA-B1BE-4324-B02F-F384408AB395}"/>
    <hyperlink ref="A9" location="Faculty!A1" display="Faculty (khoa chuyên môn)" xr:uid="{4A04BE90-8E5D-4F74-BC6C-06736B70311C}"/>
    <hyperlink ref="A13" location="'Profit center'!A1" display="Profit center (TT lợi nhuận)" xr:uid="{FA94B048-7E9C-49AB-9E71-47F3947F7443}"/>
  </hyperlink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DC9993D-779E-4278-9BF0-D7AD8034967D}">
          <x14:formula1>
            <xm:f>_xlfn.ANCHORARRAY(Site!$I$6)</xm:f>
          </x14:formula1>
          <xm:sqref>E6:E30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717DA-F254-4CF2-93B9-306EA499F86E}">
  <sheetPr>
    <tabColor rgb="FF0099CC"/>
  </sheetPr>
  <dimension ref="A1:J27"/>
  <sheetViews>
    <sheetView showGridLines="0" zoomScaleNormal="100" workbookViewId="0">
      <pane xSplit="1" ySplit="5" topLeftCell="B6" activePane="bottomRight" state="frozen"/>
      <selection pane="topRight" activeCell="B1" sqref="B1"/>
      <selection pane="bottomLeft" activeCell="A6" sqref="A6"/>
      <selection pane="bottomRight" activeCell="A15" sqref="A15"/>
    </sheetView>
  </sheetViews>
  <sheetFormatPr defaultRowHeight="13.8" x14ac:dyDescent="0.3"/>
  <cols>
    <col min="1" max="1" width="30.625" style="2" customWidth="1"/>
    <col min="3" max="3" width="12.625" bestFit="1" customWidth="1"/>
    <col min="4" max="4" width="25" bestFit="1" customWidth="1"/>
    <col min="5" max="5" width="6.25" bestFit="1" customWidth="1"/>
    <col min="6" max="6" width="12.75" customWidth="1"/>
    <col min="7" max="7" width="1.875" bestFit="1" customWidth="1"/>
    <col min="8" max="9" width="9" style="4"/>
    <col min="10" max="10" width="9.875" style="4" bestFit="1" customWidth="1"/>
  </cols>
  <sheetData>
    <row r="1" spans="1:10" x14ac:dyDescent="0.3">
      <c r="C1" t="str">
        <f t="array" ref="C1:F1">""</f>
        <v/>
      </c>
      <c r="D1" t="str">
        <v/>
      </c>
      <c r="E1" t="str">
        <v/>
      </c>
      <c r="F1" t="str">
        <v/>
      </c>
    </row>
    <row r="2" spans="1:10" ht="13.8" customHeight="1" x14ac:dyDescent="0.3">
      <c r="A2" s="14" t="s">
        <v>0</v>
      </c>
      <c r="C2" s="9" t="str">
        <f>A13</f>
        <v>Profit center (TT lợi nhuận)</v>
      </c>
    </row>
    <row r="3" spans="1:10" ht="13.8" customHeight="1" x14ac:dyDescent="0.3">
      <c r="A3" s="15"/>
    </row>
    <row r="4" spans="1:10" ht="13.8" customHeight="1" x14ac:dyDescent="0.3">
      <c r="A4" s="13" t="s">
        <v>3693</v>
      </c>
      <c r="E4" t="s">
        <v>3651</v>
      </c>
    </row>
    <row r="5" spans="1:10" ht="14.4" thickBot="1" x14ac:dyDescent="0.35">
      <c r="A5" s="3"/>
      <c r="C5" t="s">
        <v>3649</v>
      </c>
      <c r="D5" t="s">
        <v>31</v>
      </c>
      <c r="E5" t="s">
        <v>1</v>
      </c>
      <c r="F5" t="s">
        <v>3</v>
      </c>
      <c r="G5" t="s">
        <v>4</v>
      </c>
      <c r="H5" s="5" t="s">
        <v>5</v>
      </c>
      <c r="I5" s="5" t="s">
        <v>6</v>
      </c>
      <c r="J5" s="4" t="s">
        <v>7</v>
      </c>
    </row>
    <row r="6" spans="1:10" x14ac:dyDescent="0.3">
      <c r="C6" s="1"/>
      <c r="D6" s="1"/>
      <c r="E6" s="1"/>
      <c r="F6" s="1"/>
      <c r="H6" s="4" cm="1">
        <f t="array" ref="H6">COUNTIFS(L_PC[Profit center],L_PC[Profit center])-1</f>
        <v>-1</v>
      </c>
      <c r="I6" s="4" cm="1">
        <f t="array" ref="I6">COUNTIFS(L_PC[Profit center],L_PC[Profit center]&amp;"?*")</f>
        <v>0</v>
      </c>
      <c r="J6" s="4" cm="1">
        <f t="array" ref="J6">L_PC[Profit center]</f>
        <v>0</v>
      </c>
    </row>
    <row r="7" spans="1:10" x14ac:dyDescent="0.3">
      <c r="A7" s="11" t="s">
        <v>9</v>
      </c>
    </row>
    <row r="9" spans="1:10" x14ac:dyDescent="0.3">
      <c r="A9" s="11" t="s">
        <v>2094</v>
      </c>
    </row>
    <row r="11" spans="1:10" x14ac:dyDescent="0.3">
      <c r="A11" s="11" t="s">
        <v>2033</v>
      </c>
    </row>
    <row r="13" spans="1:10" x14ac:dyDescent="0.3">
      <c r="A13" s="12" t="s">
        <v>3650</v>
      </c>
    </row>
    <row r="15" spans="1:10" x14ac:dyDescent="0.3">
      <c r="A15" s="11" t="s">
        <v>22</v>
      </c>
    </row>
    <row r="17" spans="1:1" x14ac:dyDescent="0.3">
      <c r="A17" s="11" t="s">
        <v>2034</v>
      </c>
    </row>
    <row r="19" spans="1:1" x14ac:dyDescent="0.3">
      <c r="A19" s="11" t="s">
        <v>24</v>
      </c>
    </row>
    <row r="21" spans="1:1" x14ac:dyDescent="0.3">
      <c r="A21" s="11" t="s">
        <v>25</v>
      </c>
    </row>
    <row r="23" spans="1:1" x14ac:dyDescent="0.3">
      <c r="A23" s="11" t="s">
        <v>26</v>
      </c>
    </row>
    <row r="25" spans="1:1" x14ac:dyDescent="0.3">
      <c r="A25" s="11" t="s">
        <v>27</v>
      </c>
    </row>
    <row r="27" spans="1:1" x14ac:dyDescent="0.3">
      <c r="A27" s="11" t="s">
        <v>28</v>
      </c>
    </row>
  </sheetData>
  <mergeCells count="1">
    <mergeCell ref="A2:A3"/>
  </mergeCells>
  <hyperlinks>
    <hyperlink ref="A7" location="'Site'!A1" display="Site" xr:uid="{C12449C3-74C5-463A-A757-F7EF0426C6B8}"/>
    <hyperlink ref="A11" location="'Budget center'!A1" display="Budget center" xr:uid="{EBA4AD44-E9D5-4552-90B4-533FBB12516C}"/>
    <hyperlink ref="A15" location="'Cost center'!A1" display="Cost center" xr:uid="{A9CEBD8E-3AE4-4DBA-9583-4B55395478ED}"/>
    <hyperlink ref="A17" location="'MIS code'!A1" display="MIS code" xr:uid="{52AC703B-A7BB-49DA-BD7F-A2093DCF9FD3}"/>
    <hyperlink ref="A19" location="'Commit'!A1" display="Commit" xr:uid="{04303CAC-AD59-4008-A9F0-54AAA16DD11A}"/>
    <hyperlink ref="A21" location="'Asset'!A1" display="Asset" xr:uid="{06FDA551-7860-4FBF-BFFF-4E0DE2D91FD2}"/>
    <hyperlink ref="A23" location="'Statistic'!A1" display="Statistic" xr:uid="{89DC89E0-A25C-4E36-BF13-A3563D19FDC9}"/>
    <hyperlink ref="A25" location="'Financial'!A1" display="Financial" xr:uid="{F692F181-3E13-4F1D-9808-FA638F333F2F}"/>
    <hyperlink ref="A27" location="'Other'!A1" display="Other" xr:uid="{A41BDB2F-6F51-48CF-BBD8-7BBCEBE26A0B}"/>
    <hyperlink ref="A11" location="'Fund center'!A1" display="Fund center (BPNS)" xr:uid="{1182BFCE-EBAD-4890-B239-5E925877B82B}"/>
    <hyperlink ref="A9" location="'Budget center'!A1" display="Budget center" xr:uid="{E84B5180-3E3D-4545-AA9D-A73410DFB753}"/>
    <hyperlink ref="A9" location="Faculty!A1" display="Faculty (khoa chuyên môn)" xr:uid="{11101D6A-0396-468C-8F6A-4D04E793D75D}"/>
    <hyperlink ref="A13" location="'Profit center'!A1" display="Profit center (TT lợi nhuận)" xr:uid="{7EE9AD13-7A5B-4BC2-806A-E6ED7FD443DD}"/>
  </hyperlink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B2EC81D8-6803-48FD-BA6A-8A34958B5047}">
          <x14:formula1>
            <xm:f>_xlfn.ANCHORARRAY(Site!$I$6)</xm:f>
          </x14:formula1>
          <xm:sqref>E6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D9A28-7070-4627-BDB4-9E08CF7EF49F}">
  <sheetPr codeName="Sheet5">
    <tabColor rgb="FF0099CC"/>
  </sheetPr>
  <dimension ref="A1:S1296"/>
  <sheetViews>
    <sheetView showGridLines="0" zoomScaleNormal="100" workbookViewId="0">
      <pane xSplit="1" ySplit="5" topLeftCell="B6" activePane="bottomRight" state="frozen"/>
      <selection pane="topRight" activeCell="B1" sqref="B1"/>
      <selection pane="bottomLeft" activeCell="A6" sqref="A6"/>
      <selection pane="bottomRight" activeCell="A21" sqref="A21"/>
    </sheetView>
  </sheetViews>
  <sheetFormatPr defaultRowHeight="12.75" customHeight="1" x14ac:dyDescent="0.3"/>
  <cols>
    <col min="1" max="1" width="30.625" style="2" customWidth="1"/>
    <col min="3" max="3" width="14.375" bestFit="1" customWidth="1"/>
    <col min="4" max="4" width="54.875" bestFit="1" customWidth="1"/>
    <col min="5" max="5" width="15.625" customWidth="1"/>
    <col min="6" max="6" width="24.375" customWidth="1"/>
    <col min="7" max="7" width="11.125" customWidth="1"/>
    <col min="8" max="8" width="10.125" customWidth="1"/>
    <col min="9" max="9" width="11.625" customWidth="1"/>
    <col min="10" max="10" width="30.25" customWidth="1"/>
    <col min="11" max="11" width="18.875" customWidth="1"/>
    <col min="12" max="12" width="7.375" customWidth="1"/>
    <col min="13" max="15" width="9" customWidth="1"/>
    <col min="16" max="16" width="1.875" customWidth="1"/>
    <col min="17" max="17" width="7.375" style="4" customWidth="1"/>
    <col min="18" max="18" width="8.625" style="4" customWidth="1"/>
    <col min="19" max="19" width="11.875" style="4" customWidth="1"/>
    <col min="20" max="21" width="9" customWidth="1"/>
  </cols>
  <sheetData>
    <row r="1" spans="1:19" ht="13.8" x14ac:dyDescent="0.3">
      <c r="C1" t="str">
        <f t="array" ref="C1:L1">""</f>
        <v/>
      </c>
      <c r="D1" t="str">
        <v/>
      </c>
      <c r="E1" t="str">
        <v/>
      </c>
      <c r="F1" t="str">
        <v/>
      </c>
      <c r="G1" t="str">
        <v/>
      </c>
      <c r="H1" t="str">
        <v/>
      </c>
      <c r="I1" t="str">
        <v/>
      </c>
      <c r="J1" t="str">
        <v/>
      </c>
      <c r="K1" t="str">
        <v/>
      </c>
      <c r="L1" t="str">
        <v/>
      </c>
      <c r="M1" s="4"/>
      <c r="N1" s="4"/>
      <c r="O1" s="4"/>
      <c r="P1" s="4"/>
    </row>
    <row r="2" spans="1:19" ht="13.8" customHeight="1" x14ac:dyDescent="0.3">
      <c r="A2" s="14" t="s">
        <v>0</v>
      </c>
      <c r="C2" s="9" t="s">
        <v>22</v>
      </c>
      <c r="H2" t="s">
        <v>34</v>
      </c>
      <c r="M2" s="4"/>
      <c r="N2" s="4"/>
      <c r="O2" s="4"/>
      <c r="P2" s="4"/>
    </row>
    <row r="3" spans="1:19" ht="13.8" customHeight="1" x14ac:dyDescent="0.3">
      <c r="A3" s="15"/>
      <c r="M3" s="4">
        <f>MAX(_xlfn.ANCHORARRAY(M6))</f>
        <v>0</v>
      </c>
      <c r="N3" s="4">
        <f>MAX(_xlfn.ANCHORARRAY(N6))</f>
        <v>0</v>
      </c>
      <c r="O3" s="4"/>
      <c r="P3" s="4"/>
    </row>
    <row r="4" spans="1:19" ht="13.8" customHeight="1" x14ac:dyDescent="0.3">
      <c r="A4" s="13" t="s">
        <v>3693</v>
      </c>
      <c r="E4" t="s">
        <v>3651</v>
      </c>
      <c r="F4" t="s">
        <v>3651</v>
      </c>
      <c r="G4" t="s">
        <v>3651</v>
      </c>
      <c r="H4" t="s">
        <v>3651</v>
      </c>
      <c r="I4" t="s">
        <v>3651</v>
      </c>
      <c r="M4" s="4"/>
      <c r="N4" s="4"/>
      <c r="O4" s="4"/>
      <c r="P4" s="4"/>
    </row>
    <row r="5" spans="1:19" ht="13.8" x14ac:dyDescent="0.3">
      <c r="A5" s="3"/>
      <c r="C5" t="s">
        <v>35</v>
      </c>
      <c r="D5" t="s">
        <v>36</v>
      </c>
      <c r="E5" t="s">
        <v>1874</v>
      </c>
      <c r="F5" t="s">
        <v>37</v>
      </c>
      <c r="G5" t="s">
        <v>2035</v>
      </c>
      <c r="H5" t="s">
        <v>38</v>
      </c>
      <c r="I5" t="s">
        <v>39</v>
      </c>
      <c r="J5" t="s">
        <v>3</v>
      </c>
      <c r="K5" t="s">
        <v>31</v>
      </c>
      <c r="L5" t="s">
        <v>1</v>
      </c>
      <c r="M5" s="5" t="s">
        <v>5</v>
      </c>
      <c r="N5" s="5" t="s">
        <v>6</v>
      </c>
      <c r="O5" s="5" t="s">
        <v>7</v>
      </c>
      <c r="P5" s="4" t="str" cm="1">
        <f t="array" ref="P5:P1250">_xlfn.LET(_xlpm.a,{"*"},
_xlpm.b,_xlfn.ANCHORARRAY(O6),
_xlpm.c,ROWS(_xlpm.a),_xlpm.d,ROWS(_xlpm.b),_xlpm.e,_xlpm.c+_xlpm.d,IF(_xlfn.SEQUENCE(_xlpm.e)&lt;=_xlpm.c,INDEX(_xlpm.a,_xlfn.SEQUENCE(_xlpm.c),{1}),INDEX(_xlpm.b,_xlfn.SEQUENCE(_xlpm.e)-_xlpm.c,{1})))</f>
        <v>*</v>
      </c>
      <c r="Q5" s="4" t="s">
        <v>3648</v>
      </c>
      <c r="R5" s="5" t="s">
        <v>2093</v>
      </c>
      <c r="S5" s="5" t="s">
        <v>40</v>
      </c>
    </row>
    <row r="6" spans="1:19" ht="13.8" x14ac:dyDescent="0.3">
      <c r="C6" s="1" t="s">
        <v>42</v>
      </c>
      <c r="D6" s="1" t="s">
        <v>2106</v>
      </c>
      <c r="E6" s="1" t="s">
        <v>2045</v>
      </c>
      <c r="F6" s="1" t="s">
        <v>4</v>
      </c>
      <c r="G6" s="1"/>
      <c r="H6" s="1"/>
      <c r="I6" s="1"/>
      <c r="J6" s="1" t="s">
        <v>3690</v>
      </c>
      <c r="K6">
        <f>_xlfn.XLOOKUP(L_CC[[#This Row],[PC center]],L_PC[Profit center],L_PC[PC name])</f>
        <v>0</v>
      </c>
      <c r="L6" t="str">
        <f>_xlfn.XLOOKUP(L_CC[[#This Row],[Fund center]],L_FC[Fund center],L_FC[Site],"")</f>
        <v>HO</v>
      </c>
      <c r="M6" s="4" cm="1">
        <f t="array" ref="M6:M1250">COUNTIFS(L_CC[Cost center],L_CC[Cost center])-1</f>
        <v>0</v>
      </c>
      <c r="N6" s="4" cm="1">
        <f t="array" ref="N6:N1250">COUNTIFS(L_CC[Cost center],L_CC[Cost center]&amp;"?*")</f>
        <v>0</v>
      </c>
      <c r="O6" s="4" t="str" cm="1">
        <f t="array" ref="O6:O1250">_xlfn._xlws.SORT(L_CC[Cost center])</f>
        <v>1000101000_</v>
      </c>
      <c r="P6" s="4" t="str">
        <v>1000101000_</v>
      </c>
      <c r="Q6" s="4" t="str" cm="1">
        <f t="array" ref="Q6:Q1250">_xlfn.XLOOKUP(L_CC[Fund center],L_FC[Fund center],L_FC[FC name])</f>
        <v>HO/Ban giám đốc</v>
      </c>
      <c r="R6" s="4" t="e" cm="1">
        <f t="array" ref="R6:R1250">IF(L_CC[Faculty]&lt;&gt;"",_xlfn.XLOOKUP(L_CC[Faculty],L_FT[Faculty],L_FT[Faculty]),"")</f>
        <v>#N/A</v>
      </c>
      <c r="S6" s="4" t="str" cm="1">
        <f t="array" ref="S6:S1250">_xlfn.XLOOKUP(L_CC[FS code],L_FS[FS code],L_FS[FS name],"-")</f>
        <v>-</v>
      </c>
    </row>
    <row r="7" spans="1:19" ht="13.8" x14ac:dyDescent="0.3">
      <c r="A7" s="11" t="s">
        <v>9</v>
      </c>
      <c r="C7" s="1" t="s">
        <v>43</v>
      </c>
      <c r="D7" s="1" t="s">
        <v>2107</v>
      </c>
      <c r="E7" s="1" t="s">
        <v>2049</v>
      </c>
      <c r="F7" s="1" t="s">
        <v>4</v>
      </c>
      <c r="G7" s="1"/>
      <c r="H7" s="1"/>
      <c r="I7" s="1"/>
      <c r="J7" s="1" t="s">
        <v>3690</v>
      </c>
      <c r="K7">
        <f>_xlfn.XLOOKUP(L_CC[[#This Row],[PC center]],L_PC[Profit center],L_PC[PC name])</f>
        <v>0</v>
      </c>
      <c r="L7" t="str">
        <f>_xlfn.XLOOKUP(L_CC[[#This Row],[Fund center]],L_FC[Fund center],L_FC[Site],"")</f>
        <v>HO</v>
      </c>
      <c r="M7" s="4">
        <v>0</v>
      </c>
      <c r="N7" s="4">
        <v>0</v>
      </c>
      <c r="O7" s="4" t="str">
        <v>1000102000_</v>
      </c>
      <c r="P7" s="4" t="str">
        <v>1000102000_</v>
      </c>
      <c r="Q7" s="4" t="str">
        <v>HO/Khối Nhân sự</v>
      </c>
      <c r="R7" s="4" t="e">
        <v>#N/A</v>
      </c>
      <c r="S7" s="4" t="str">
        <v>-</v>
      </c>
    </row>
    <row r="8" spans="1:19" ht="13.8" x14ac:dyDescent="0.3">
      <c r="C8" s="1" t="s">
        <v>44</v>
      </c>
      <c r="D8" s="1" t="s">
        <v>2108</v>
      </c>
      <c r="E8" s="1" t="s">
        <v>2051</v>
      </c>
      <c r="F8" s="1" t="s">
        <v>4</v>
      </c>
      <c r="G8" s="1"/>
      <c r="H8" s="1"/>
      <c r="I8" s="1"/>
      <c r="J8" s="1" t="s">
        <v>3690</v>
      </c>
      <c r="K8">
        <f>_xlfn.XLOOKUP(L_CC[[#This Row],[PC center]],L_PC[Profit center],L_PC[PC name])</f>
        <v>0</v>
      </c>
      <c r="L8" t="str">
        <f>_xlfn.XLOOKUP(L_CC[[#This Row],[Fund center]],L_FC[Fund center],L_FC[Site],"")</f>
        <v>HO</v>
      </c>
      <c r="M8" s="4">
        <v>0</v>
      </c>
      <c r="N8" s="4">
        <v>0</v>
      </c>
      <c r="O8" s="4" t="str">
        <v>1000102100_</v>
      </c>
      <c r="P8" s="4" t="str">
        <v>1000102100_</v>
      </c>
      <c r="Q8" s="4" t="str">
        <v>HO/HO/Khối Đào tạo PLS</v>
      </c>
      <c r="R8" s="4" t="e">
        <v>#N/A</v>
      </c>
      <c r="S8" s="4" t="str">
        <v>-</v>
      </c>
    </row>
    <row r="9" spans="1:19" ht="13.8" x14ac:dyDescent="0.3">
      <c r="A9" s="11" t="s">
        <v>2094</v>
      </c>
      <c r="C9" s="1" t="s">
        <v>45</v>
      </c>
      <c r="D9" s="1" t="s">
        <v>2109</v>
      </c>
      <c r="E9" s="1" t="s">
        <v>2053</v>
      </c>
      <c r="F9" s="1" t="s">
        <v>4</v>
      </c>
      <c r="G9" s="1"/>
      <c r="H9" s="1"/>
      <c r="I9" s="1"/>
      <c r="J9" s="1" t="s">
        <v>3690</v>
      </c>
      <c r="K9">
        <f>_xlfn.XLOOKUP(L_CC[[#This Row],[PC center]],L_PC[Profit center],L_PC[PC name])</f>
        <v>0</v>
      </c>
      <c r="L9" t="str">
        <f>_xlfn.XLOOKUP(L_CC[[#This Row],[Fund center]],L_FC[Fund center],L_FC[Site],"")</f>
        <v>HO</v>
      </c>
      <c r="M9" s="4">
        <v>0</v>
      </c>
      <c r="N9" s="4">
        <v>0</v>
      </c>
      <c r="O9" s="4" t="str">
        <v>1000103000_</v>
      </c>
      <c r="P9" s="4" t="str">
        <v>1000103000_</v>
      </c>
      <c r="Q9" s="4" t="str">
        <v>HO/Khối Đào tạo LS</v>
      </c>
      <c r="R9" s="4" t="e">
        <v>#N/A</v>
      </c>
      <c r="S9" s="4" t="str">
        <v>-</v>
      </c>
    </row>
    <row r="10" spans="1:19" ht="13.8" x14ac:dyDescent="0.3">
      <c r="C10" s="1" t="s">
        <v>46</v>
      </c>
      <c r="D10" s="1" t="s">
        <v>2110</v>
      </c>
      <c r="E10" s="1" t="s">
        <v>2055</v>
      </c>
      <c r="F10" s="1" t="s">
        <v>4</v>
      </c>
      <c r="G10" s="1"/>
      <c r="H10" s="1"/>
      <c r="I10" s="1"/>
      <c r="J10" s="1" t="s">
        <v>3690</v>
      </c>
      <c r="K10">
        <f>_xlfn.XLOOKUP(L_CC[[#This Row],[PC center]],L_PC[Profit center],L_PC[PC name])</f>
        <v>0</v>
      </c>
      <c r="L10" t="str">
        <f>_xlfn.XLOOKUP(L_CC[[#This Row],[Fund center]],L_FC[Fund center],L_FC[Site],"")</f>
        <v>HO</v>
      </c>
      <c r="M10" s="4">
        <v>0</v>
      </c>
      <c r="N10" s="4">
        <v>0</v>
      </c>
      <c r="O10" s="4" t="str">
        <v>1000104000_</v>
      </c>
      <c r="P10" s="4" t="str">
        <v>1000104000_</v>
      </c>
      <c r="Q10" s="4" t="str">
        <v>HO/Khối CNTT</v>
      </c>
      <c r="R10" s="4" t="e">
        <v>#N/A</v>
      </c>
      <c r="S10" s="4" t="str">
        <v>-</v>
      </c>
    </row>
    <row r="11" spans="1:19" ht="13.8" x14ac:dyDescent="0.3">
      <c r="A11" s="11" t="s">
        <v>2033</v>
      </c>
      <c r="C11" s="1" t="s">
        <v>2126</v>
      </c>
      <c r="D11" s="1" t="s">
        <v>2127</v>
      </c>
      <c r="E11" s="1" t="s">
        <v>2059</v>
      </c>
      <c r="F11" s="1" t="s">
        <v>4</v>
      </c>
      <c r="G11" s="1"/>
      <c r="H11" s="1"/>
      <c r="I11" s="1"/>
      <c r="J11" s="1" t="s">
        <v>3690</v>
      </c>
      <c r="K11">
        <f>_xlfn.XLOOKUP(L_CC[[#This Row],[PC center]],L_PC[Profit center],L_PC[PC name])</f>
        <v>0</v>
      </c>
      <c r="L11" t="str">
        <f>_xlfn.XLOOKUP(L_CC[[#This Row],[Fund center]],L_FC[Fund center],L_FC[Site],"")</f>
        <v>HO</v>
      </c>
      <c r="M11" s="4">
        <v>0</v>
      </c>
      <c r="N11" s="4">
        <v>0</v>
      </c>
      <c r="O11" s="4" t="str">
        <v>1000104100_</v>
      </c>
      <c r="P11" s="4" t="str">
        <v>1000104100_</v>
      </c>
      <c r="Q11" s="4" t="str">
        <v>HO/HĐ chuyên môn</v>
      </c>
      <c r="R11" s="4" t="e">
        <v>#N/A</v>
      </c>
      <c r="S11" s="4" t="str">
        <v>-</v>
      </c>
    </row>
    <row r="12" spans="1:19" ht="13.8" x14ac:dyDescent="0.3">
      <c r="C12" s="1" t="s">
        <v>47</v>
      </c>
      <c r="D12" s="1" t="s">
        <v>2111</v>
      </c>
      <c r="E12" s="1" t="s">
        <v>2057</v>
      </c>
      <c r="F12" s="1" t="s">
        <v>4</v>
      </c>
      <c r="G12" s="1"/>
      <c r="H12" s="1"/>
      <c r="I12" s="1"/>
      <c r="J12" s="1" t="s">
        <v>3690</v>
      </c>
      <c r="K12">
        <f>_xlfn.XLOOKUP(L_CC[[#This Row],[PC center]],L_PC[Profit center],L_PC[PC name])</f>
        <v>0</v>
      </c>
      <c r="L12" t="str">
        <f>_xlfn.XLOOKUP(L_CC[[#This Row],[Fund center]],L_FC[Fund center],L_FC[Site],"")</f>
        <v>HO</v>
      </c>
      <c r="M12" s="4">
        <v>0</v>
      </c>
      <c r="N12" s="4">
        <v>0</v>
      </c>
      <c r="O12" s="4" t="str">
        <v>1000105000_</v>
      </c>
      <c r="P12" s="4" t="str">
        <v>1000105000_</v>
      </c>
      <c r="Q12" s="4" t="str">
        <v>HO/TCKT</v>
      </c>
      <c r="R12" s="4" t="e">
        <v>#N/A</v>
      </c>
      <c r="S12" s="4" t="str">
        <v>-</v>
      </c>
    </row>
    <row r="13" spans="1:19" ht="13.8" x14ac:dyDescent="0.3">
      <c r="A13" s="11" t="s">
        <v>3650</v>
      </c>
      <c r="C13" s="1" t="s">
        <v>48</v>
      </c>
      <c r="D13" s="1" t="s">
        <v>2112</v>
      </c>
      <c r="E13" s="1" t="s">
        <v>2060</v>
      </c>
      <c r="F13" s="1" t="s">
        <v>4</v>
      </c>
      <c r="G13" s="1"/>
      <c r="H13" s="1"/>
      <c r="I13" s="1"/>
      <c r="J13" s="1" t="s">
        <v>3690</v>
      </c>
      <c r="K13">
        <f>_xlfn.XLOOKUP(L_CC[[#This Row],[PC center]],L_PC[Profit center],L_PC[PC name])</f>
        <v>0</v>
      </c>
      <c r="L13" t="str">
        <f>_xlfn.XLOOKUP(L_CC[[#This Row],[Fund center]],L_FC[Fund center],L_FC[Site],"")</f>
        <v>HO</v>
      </c>
      <c r="M13" s="4">
        <v>0</v>
      </c>
      <c r="N13" s="4">
        <v>0</v>
      </c>
      <c r="O13" s="4" t="str">
        <v>1000106000_</v>
      </c>
      <c r="P13" s="4" t="str">
        <v>1000106000_</v>
      </c>
      <c r="Q13" s="4" t="str">
        <v>HO/ Khối quản lý NCKH</v>
      </c>
      <c r="R13" s="4" t="e">
        <v>#N/A</v>
      </c>
      <c r="S13" s="4" t="str">
        <v>-</v>
      </c>
    </row>
    <row r="14" spans="1:19" ht="13.8" x14ac:dyDescent="0.3">
      <c r="C14" s="1" t="s">
        <v>49</v>
      </c>
      <c r="D14" s="1" t="s">
        <v>2113</v>
      </c>
      <c r="E14" s="1" t="s">
        <v>2062</v>
      </c>
      <c r="F14" s="1" t="s">
        <v>2104</v>
      </c>
      <c r="G14" s="1"/>
      <c r="H14" s="1"/>
      <c r="I14" s="1"/>
      <c r="J14" s="1"/>
      <c r="K14">
        <f>_xlfn.XLOOKUP(L_CC[[#This Row],[PC center]],L_PC[Profit center],L_PC[PC name])</f>
        <v>0</v>
      </c>
      <c r="L14" t="str">
        <f>_xlfn.XLOOKUP(L_CC[[#This Row],[Fund center]],L_FC[Fund center],L_FC[Site],"")</f>
        <v>HO</v>
      </c>
      <c r="M14" s="4">
        <v>0</v>
      </c>
      <c r="N14" s="4">
        <v>0</v>
      </c>
      <c r="O14" s="4" t="str">
        <v>1000107000_</v>
      </c>
      <c r="P14" s="4" t="str">
        <v>1000107000_</v>
      </c>
      <c r="Q14" s="4" t="str">
        <v>HO/Khối Kinh doanh</v>
      </c>
      <c r="R14" s="4" t="str">
        <v>Mảng tự chủ (KKD)</v>
      </c>
      <c r="S14" s="4" t="str">
        <v>-</v>
      </c>
    </row>
    <row r="15" spans="1:19" ht="13.8" x14ac:dyDescent="0.3">
      <c r="A15" s="12" t="s">
        <v>22</v>
      </c>
      <c r="C15" s="1" t="s">
        <v>3266</v>
      </c>
      <c r="D15" s="1" t="s">
        <v>2113</v>
      </c>
      <c r="E15" s="1" t="s">
        <v>2062</v>
      </c>
      <c r="F15" s="1" t="s">
        <v>2104</v>
      </c>
      <c r="G15" s="1"/>
      <c r="H15" s="1"/>
      <c r="I15" s="1"/>
      <c r="J15" s="1"/>
      <c r="K15">
        <f>_xlfn.XLOOKUP(L_CC[[#This Row],[PC center]],L_PC[Profit center],L_PC[PC name])</f>
        <v>0</v>
      </c>
      <c r="L15" t="str">
        <f>_xlfn.XLOOKUP(L_CC[[#This Row],[Fund center]],L_FC[Fund center],L_FC[Site],"")</f>
        <v>HO</v>
      </c>
      <c r="M15" s="4">
        <v>0</v>
      </c>
      <c r="N15" s="4">
        <v>0</v>
      </c>
      <c r="O15" s="4" t="str">
        <v>1000107001_</v>
      </c>
      <c r="P15" s="4" t="str">
        <v>1000107001_</v>
      </c>
      <c r="Q15" s="4" t="str">
        <v>HO/Khối Kinh doanh</v>
      </c>
      <c r="R15" s="4" t="str">
        <v>Mảng tự chủ (KKD)</v>
      </c>
      <c r="S15" s="4" t="str">
        <v>-</v>
      </c>
    </row>
    <row r="16" spans="1:19" ht="13.8" x14ac:dyDescent="0.3">
      <c r="C16" s="1" t="s">
        <v>51</v>
      </c>
      <c r="D16" s="1" t="s">
        <v>2114</v>
      </c>
      <c r="E16" s="1" t="s">
        <v>2062</v>
      </c>
      <c r="F16" s="1" t="s">
        <v>2104</v>
      </c>
      <c r="G16" s="1"/>
      <c r="H16" s="1"/>
      <c r="I16" s="1"/>
      <c r="J16" s="1"/>
      <c r="K16">
        <f>_xlfn.XLOOKUP(L_CC[[#This Row],[PC center]],L_PC[Profit center],L_PC[PC name])</f>
        <v>0</v>
      </c>
      <c r="L16" t="str">
        <f>_xlfn.XLOOKUP(L_CC[[#This Row],[Fund center]],L_FC[Fund center],L_FC[Site],"")</f>
        <v>HO</v>
      </c>
      <c r="M16" s="4">
        <v>0</v>
      </c>
      <c r="N16" s="4">
        <v>0</v>
      </c>
      <c r="O16" s="4" t="str">
        <v>1000107100_</v>
      </c>
      <c r="P16" s="4" t="str">
        <v>1000107100_</v>
      </c>
      <c r="Q16" s="4" t="str">
        <v>HO/Khối Kinh doanh</v>
      </c>
      <c r="R16" s="4" t="str">
        <v>Mảng tự chủ (KKD)</v>
      </c>
      <c r="S16" s="4" t="str">
        <v>-</v>
      </c>
    </row>
    <row r="17" spans="1:19" ht="13.8" x14ac:dyDescent="0.3">
      <c r="A17" s="11" t="s">
        <v>2034</v>
      </c>
      <c r="C17" s="1" t="s">
        <v>52</v>
      </c>
      <c r="D17" s="1" t="s">
        <v>2115</v>
      </c>
      <c r="E17" s="1" t="s">
        <v>2062</v>
      </c>
      <c r="F17" s="1" t="s">
        <v>2104</v>
      </c>
      <c r="G17" s="1"/>
      <c r="H17" s="1"/>
      <c r="I17" s="1"/>
      <c r="J17" s="1"/>
      <c r="K17">
        <f>_xlfn.XLOOKUP(L_CC[[#This Row],[PC center]],L_PC[Profit center],L_PC[PC name])</f>
        <v>0</v>
      </c>
      <c r="L17" t="str">
        <f>_xlfn.XLOOKUP(L_CC[[#This Row],[Fund center]],L_FC[Fund center],L_FC[Site],"")</f>
        <v>HO</v>
      </c>
      <c r="M17" s="4">
        <v>0</v>
      </c>
      <c r="N17" s="4">
        <v>0</v>
      </c>
      <c r="O17" s="4" t="str">
        <v>1000107200_</v>
      </c>
      <c r="P17" s="4" t="str">
        <v>1000107200_</v>
      </c>
      <c r="Q17" s="4" t="str">
        <v>HO/Khối Kinh doanh</v>
      </c>
      <c r="R17" s="4" t="str">
        <v>Mảng tự chủ (KKD)</v>
      </c>
      <c r="S17" s="4" t="str">
        <v>-</v>
      </c>
    </row>
    <row r="18" spans="1:19" ht="13.8" x14ac:dyDescent="0.3">
      <c r="C18" s="1" t="s">
        <v>53</v>
      </c>
      <c r="D18" s="1" t="s">
        <v>3166</v>
      </c>
      <c r="E18" s="1" t="s">
        <v>2062</v>
      </c>
      <c r="F18" s="1" t="s">
        <v>2104</v>
      </c>
      <c r="G18" s="1"/>
      <c r="H18" s="1"/>
      <c r="I18" s="1"/>
      <c r="J18" s="1"/>
      <c r="K18">
        <f>_xlfn.XLOOKUP(L_CC[[#This Row],[PC center]],L_PC[Profit center],L_PC[PC name])</f>
        <v>0</v>
      </c>
      <c r="L18" t="str">
        <f>_xlfn.XLOOKUP(L_CC[[#This Row],[Fund center]],L_FC[Fund center],L_FC[Site],"")</f>
        <v>HO</v>
      </c>
      <c r="M18" s="4">
        <v>0</v>
      </c>
      <c r="N18" s="4">
        <v>0</v>
      </c>
      <c r="O18" s="4" t="str">
        <v>1000107300_</v>
      </c>
      <c r="P18" s="4" t="str">
        <v>1000107300_</v>
      </c>
      <c r="Q18" s="4" t="str">
        <v>HO/Khối Kinh doanh</v>
      </c>
      <c r="R18" s="4" t="str">
        <v>Mảng tự chủ (KKD)</v>
      </c>
      <c r="S18" s="4" t="str">
        <v>-</v>
      </c>
    </row>
    <row r="19" spans="1:19" ht="13.8" x14ac:dyDescent="0.3">
      <c r="A19" s="11" t="s">
        <v>24</v>
      </c>
      <c r="C19" s="1" t="s">
        <v>54</v>
      </c>
      <c r="D19" s="1" t="s">
        <v>3167</v>
      </c>
      <c r="E19" s="1" t="s">
        <v>2062</v>
      </c>
      <c r="F19" s="1" t="s">
        <v>2104</v>
      </c>
      <c r="G19" s="1"/>
      <c r="H19" s="1"/>
      <c r="I19" s="1"/>
      <c r="J19" s="1"/>
      <c r="K19">
        <f>_xlfn.XLOOKUP(L_CC[[#This Row],[PC center]],L_PC[Profit center],L_PC[PC name])</f>
        <v>0</v>
      </c>
      <c r="L19" t="str">
        <f>_xlfn.XLOOKUP(L_CC[[#This Row],[Fund center]],L_FC[Fund center],L_FC[Site],"")</f>
        <v>HO</v>
      </c>
      <c r="M19" s="4">
        <v>0</v>
      </c>
      <c r="N19" s="4">
        <v>0</v>
      </c>
      <c r="O19" s="4" t="str">
        <v>1000107400_</v>
      </c>
      <c r="P19" s="4" t="str">
        <v>1000107400_</v>
      </c>
      <c r="Q19" s="4" t="str">
        <v>HO/Khối Kinh doanh</v>
      </c>
      <c r="R19" s="4" t="str">
        <v>Mảng tự chủ (KKD)</v>
      </c>
      <c r="S19" s="4" t="str">
        <v>-</v>
      </c>
    </row>
    <row r="20" spans="1:19" ht="13.8" x14ac:dyDescent="0.3">
      <c r="C20" s="1" t="s">
        <v>55</v>
      </c>
      <c r="D20" s="1" t="s">
        <v>3168</v>
      </c>
      <c r="E20" s="1" t="s">
        <v>2062</v>
      </c>
      <c r="F20" s="1" t="s">
        <v>2104</v>
      </c>
      <c r="G20" s="1"/>
      <c r="H20" s="1"/>
      <c r="I20" s="1"/>
      <c r="J20" s="1"/>
      <c r="K20">
        <f>_xlfn.XLOOKUP(L_CC[[#This Row],[PC center]],L_PC[Profit center],L_PC[PC name])</f>
        <v>0</v>
      </c>
      <c r="L20" t="str">
        <f>_xlfn.XLOOKUP(L_CC[[#This Row],[Fund center]],L_FC[Fund center],L_FC[Site],"")</f>
        <v>HO</v>
      </c>
      <c r="M20" s="4">
        <v>0</v>
      </c>
      <c r="N20" s="4">
        <v>0</v>
      </c>
      <c r="O20" s="4" t="str">
        <v>1000107500_</v>
      </c>
      <c r="P20" s="4" t="str">
        <v>1000107500_</v>
      </c>
      <c r="Q20" s="4" t="str">
        <v>HO/Khối Kinh doanh</v>
      </c>
      <c r="R20" s="4" t="str">
        <v>Mảng tự chủ (KKD)</v>
      </c>
      <c r="S20" s="4" t="str">
        <v>-</v>
      </c>
    </row>
    <row r="21" spans="1:19" ht="13.8" x14ac:dyDescent="0.3">
      <c r="A21" s="11" t="s">
        <v>25</v>
      </c>
      <c r="C21" s="1" t="s">
        <v>56</v>
      </c>
      <c r="D21" s="1" t="s">
        <v>3169</v>
      </c>
      <c r="E21" s="1" t="s">
        <v>2062</v>
      </c>
      <c r="F21" s="1" t="s">
        <v>2104</v>
      </c>
      <c r="G21" s="1"/>
      <c r="H21" s="1"/>
      <c r="I21" s="1"/>
      <c r="J21" s="1"/>
      <c r="K21">
        <f>_xlfn.XLOOKUP(L_CC[[#This Row],[PC center]],L_PC[Profit center],L_PC[PC name])</f>
        <v>0</v>
      </c>
      <c r="L21" t="str">
        <f>_xlfn.XLOOKUP(L_CC[[#This Row],[Fund center]],L_FC[Fund center],L_FC[Site],"")</f>
        <v>HO</v>
      </c>
      <c r="M21" s="4">
        <v>0</v>
      </c>
      <c r="N21" s="4">
        <v>0</v>
      </c>
      <c r="O21" s="4" t="str">
        <v>1000107600_</v>
      </c>
      <c r="P21" s="4" t="str">
        <v>1000107600_</v>
      </c>
      <c r="Q21" s="4" t="str">
        <v>HO/Khối Kinh doanh</v>
      </c>
      <c r="R21" s="4" t="str">
        <v>Mảng tự chủ (KKD)</v>
      </c>
      <c r="S21" s="4" t="str">
        <v>-</v>
      </c>
    </row>
    <row r="22" spans="1:19" ht="13.8" x14ac:dyDescent="0.3">
      <c r="C22" s="1" t="s">
        <v>57</v>
      </c>
      <c r="D22" s="1" t="s">
        <v>3170</v>
      </c>
      <c r="E22" s="1" t="s">
        <v>2062</v>
      </c>
      <c r="F22" s="1" t="s">
        <v>2104</v>
      </c>
      <c r="G22" s="1"/>
      <c r="H22" s="1"/>
      <c r="I22" s="1"/>
      <c r="J22" s="1"/>
      <c r="K22">
        <f>_xlfn.XLOOKUP(L_CC[[#This Row],[PC center]],L_PC[Profit center],L_PC[PC name])</f>
        <v>0</v>
      </c>
      <c r="L22" t="str">
        <f>_xlfn.XLOOKUP(L_CC[[#This Row],[Fund center]],L_FC[Fund center],L_FC[Site],"")</f>
        <v>HO</v>
      </c>
      <c r="M22" s="4">
        <v>0</v>
      </c>
      <c r="N22" s="4">
        <v>0</v>
      </c>
      <c r="O22" s="4" t="str">
        <v>1000107700_</v>
      </c>
      <c r="P22" s="4" t="str">
        <v>1000107700_</v>
      </c>
      <c r="Q22" s="4" t="str">
        <v>HO/Khối Kinh doanh</v>
      </c>
      <c r="R22" s="4" t="str">
        <v>Mảng tự chủ (KKD)</v>
      </c>
      <c r="S22" s="4" t="str">
        <v>-</v>
      </c>
    </row>
    <row r="23" spans="1:19" ht="13.8" x14ac:dyDescent="0.3">
      <c r="A23" s="11" t="s">
        <v>26</v>
      </c>
      <c r="C23" s="1" t="s">
        <v>58</v>
      </c>
      <c r="D23" s="1" t="s">
        <v>2116</v>
      </c>
      <c r="E23" s="1" t="s">
        <v>2062</v>
      </c>
      <c r="F23" s="1" t="s">
        <v>2104</v>
      </c>
      <c r="G23" s="1"/>
      <c r="H23" s="1"/>
      <c r="I23" s="1"/>
      <c r="J23" s="1"/>
      <c r="K23">
        <f>_xlfn.XLOOKUP(L_CC[[#This Row],[PC center]],L_PC[Profit center],L_PC[PC name])</f>
        <v>0</v>
      </c>
      <c r="L23" t="str">
        <f>_xlfn.XLOOKUP(L_CC[[#This Row],[Fund center]],L_FC[Fund center],L_FC[Site],"")</f>
        <v>HO</v>
      </c>
      <c r="M23" s="4">
        <v>0</v>
      </c>
      <c r="N23" s="4">
        <v>0</v>
      </c>
      <c r="O23" s="4" t="str">
        <v>1000108000_</v>
      </c>
      <c r="P23" s="4" t="str">
        <v>1000108000_</v>
      </c>
      <c r="Q23" s="4" t="str">
        <v>HO/Khối Kinh doanh</v>
      </c>
      <c r="R23" s="4" t="str">
        <v>Mảng tự chủ (KKD)</v>
      </c>
      <c r="S23" s="4" t="str">
        <v>-</v>
      </c>
    </row>
    <row r="24" spans="1:19" ht="13.8" x14ac:dyDescent="0.3">
      <c r="C24" s="1" t="s">
        <v>59</v>
      </c>
      <c r="D24" s="1" t="s">
        <v>2117</v>
      </c>
      <c r="E24" s="1" t="s">
        <v>2064</v>
      </c>
      <c r="F24" s="1" t="s">
        <v>4</v>
      </c>
      <c r="G24" s="1"/>
      <c r="H24" s="1"/>
      <c r="I24" s="1"/>
      <c r="J24" s="1" t="s">
        <v>3690</v>
      </c>
      <c r="K24">
        <f>_xlfn.XLOOKUP(L_CC[[#This Row],[PC center]],L_PC[Profit center],L_PC[PC name])</f>
        <v>0</v>
      </c>
      <c r="L24" t="str">
        <f>_xlfn.XLOOKUP(L_CC[[#This Row],[Fund center]],L_FC[Fund center],L_FC[Site],"")</f>
        <v>HO</v>
      </c>
      <c r="M24" s="4">
        <v>0</v>
      </c>
      <c r="N24" s="4">
        <v>0</v>
      </c>
      <c r="O24" s="4" t="str">
        <v>1000110000_</v>
      </c>
      <c r="P24" s="4" t="str">
        <v>1000110000_</v>
      </c>
      <c r="Q24" s="4" t="str">
        <v>HO/Khối VH</v>
      </c>
      <c r="R24" s="4" t="e">
        <v>#N/A</v>
      </c>
      <c r="S24" s="4" t="str">
        <v>-</v>
      </c>
    </row>
    <row r="25" spans="1:19" ht="13.8" x14ac:dyDescent="0.3">
      <c r="A25" s="11" t="s">
        <v>27</v>
      </c>
      <c r="C25" s="1" t="s">
        <v>60</v>
      </c>
      <c r="D25" s="1" t="s">
        <v>2118</v>
      </c>
      <c r="E25" s="1" t="s">
        <v>2047</v>
      </c>
      <c r="F25" s="1" t="s">
        <v>4</v>
      </c>
      <c r="G25" s="1"/>
      <c r="H25" s="1"/>
      <c r="I25" s="1"/>
      <c r="J25" s="1" t="s">
        <v>3690</v>
      </c>
      <c r="K25">
        <f>_xlfn.XLOOKUP(L_CC[[#This Row],[PC center]],L_PC[Profit center],L_PC[PC name])</f>
        <v>0</v>
      </c>
      <c r="L25" t="str">
        <f>_xlfn.XLOOKUP(L_CC[[#This Row],[Fund center]],L_FC[Fund center],L_FC[Site],"")</f>
        <v>HO</v>
      </c>
      <c r="M25" s="4">
        <v>0</v>
      </c>
      <c r="N25" s="4">
        <v>0</v>
      </c>
      <c r="O25" s="4" t="str">
        <v>1000112000_</v>
      </c>
      <c r="P25" s="4" t="str">
        <v>1000112000_</v>
      </c>
      <c r="Q25" s="4" t="str">
        <v>HO/Khối hỗ trợ</v>
      </c>
      <c r="R25" s="4" t="e">
        <v>#N/A</v>
      </c>
      <c r="S25" s="4" t="str">
        <v>-</v>
      </c>
    </row>
    <row r="26" spans="1:19" ht="13.8" x14ac:dyDescent="0.3">
      <c r="C26" s="1" t="s">
        <v>61</v>
      </c>
      <c r="D26" s="1" t="s">
        <v>2119</v>
      </c>
      <c r="E26" s="1" t="s">
        <v>2047</v>
      </c>
      <c r="F26" s="1" t="s">
        <v>4</v>
      </c>
      <c r="G26" s="1"/>
      <c r="H26" s="1"/>
      <c r="I26" s="1"/>
      <c r="J26" s="1" t="s">
        <v>3690</v>
      </c>
      <c r="K26">
        <f>_xlfn.XLOOKUP(L_CC[[#This Row],[PC center]],L_PC[Profit center],L_PC[PC name])</f>
        <v>0</v>
      </c>
      <c r="L26" t="str">
        <f>_xlfn.XLOOKUP(L_CC[[#This Row],[Fund center]],L_FC[Fund center],L_FC[Site],"")</f>
        <v>HO</v>
      </c>
      <c r="M26" s="4">
        <v>0</v>
      </c>
      <c r="N26" s="4">
        <v>0</v>
      </c>
      <c r="O26" s="4" t="str">
        <v>1000117000_</v>
      </c>
      <c r="P26" s="4" t="str">
        <v>1000117000_</v>
      </c>
      <c r="Q26" s="4" t="str">
        <v>HO/Khối hỗ trợ</v>
      </c>
      <c r="R26" s="4" t="e">
        <v>#N/A</v>
      </c>
      <c r="S26" s="4" t="str">
        <v>-</v>
      </c>
    </row>
    <row r="27" spans="1:19" ht="13.8" x14ac:dyDescent="0.3">
      <c r="A27" s="11" t="s">
        <v>28</v>
      </c>
      <c r="C27" s="1" t="s">
        <v>63</v>
      </c>
      <c r="D27" s="1" t="s">
        <v>2120</v>
      </c>
      <c r="E27" s="1" t="s">
        <v>2047</v>
      </c>
      <c r="F27" s="1" t="s">
        <v>4</v>
      </c>
      <c r="G27" s="1"/>
      <c r="H27" s="1"/>
      <c r="I27" s="1"/>
      <c r="J27" s="1" t="s">
        <v>3690</v>
      </c>
      <c r="K27">
        <f>_xlfn.XLOOKUP(L_CC[[#This Row],[PC center]],L_PC[Profit center],L_PC[PC name])</f>
        <v>0</v>
      </c>
      <c r="L27" t="str">
        <f>_xlfn.XLOOKUP(L_CC[[#This Row],[Fund center]],L_FC[Fund center],L_FC[Site],"")</f>
        <v>HO</v>
      </c>
      <c r="M27" s="4">
        <v>0</v>
      </c>
      <c r="N27" s="4">
        <v>0</v>
      </c>
      <c r="O27" s="4" t="str">
        <v>1000118000_</v>
      </c>
      <c r="P27" s="4" t="str">
        <v>1000118000_</v>
      </c>
      <c r="Q27" s="4" t="str">
        <v>HO/Khối hỗ trợ</v>
      </c>
      <c r="R27" s="4" t="e">
        <v>#N/A</v>
      </c>
      <c r="S27" s="4" t="str">
        <v>-</v>
      </c>
    </row>
    <row r="28" spans="1:19" ht="13.8" x14ac:dyDescent="0.3">
      <c r="C28" s="1" t="s">
        <v>64</v>
      </c>
      <c r="D28" s="1" t="s">
        <v>2121</v>
      </c>
      <c r="E28" s="1" t="s">
        <v>2064</v>
      </c>
      <c r="F28" s="1" t="s">
        <v>4</v>
      </c>
      <c r="G28" s="1"/>
      <c r="H28" s="1"/>
      <c r="I28" s="1"/>
      <c r="J28" s="1" t="s">
        <v>3690</v>
      </c>
      <c r="K28">
        <f>_xlfn.XLOOKUP(L_CC[[#This Row],[PC center]],L_PC[Profit center],L_PC[PC name])</f>
        <v>0</v>
      </c>
      <c r="L28" t="str">
        <f>_xlfn.XLOOKUP(L_CC[[#This Row],[Fund center]],L_FC[Fund center],L_FC[Site],"")</f>
        <v>HO</v>
      </c>
      <c r="M28" s="4">
        <v>0</v>
      </c>
      <c r="N28" s="4">
        <v>0</v>
      </c>
      <c r="O28" s="4" t="str">
        <v>1000119000_</v>
      </c>
      <c r="P28" s="4" t="str">
        <v>1000119000_</v>
      </c>
      <c r="Q28" s="4" t="str">
        <v>HO/Khối VH</v>
      </c>
      <c r="R28" s="4" t="e">
        <v>#N/A</v>
      </c>
      <c r="S28" s="4" t="str">
        <v>-</v>
      </c>
    </row>
    <row r="29" spans="1:19" ht="13.8" x14ac:dyDescent="0.3">
      <c r="C29" s="1" t="s">
        <v>65</v>
      </c>
      <c r="D29" s="1" t="s">
        <v>2122</v>
      </c>
      <c r="E29" s="1" t="s">
        <v>2059</v>
      </c>
      <c r="F29" s="1" t="s">
        <v>4</v>
      </c>
      <c r="G29" s="1"/>
      <c r="H29" s="1"/>
      <c r="I29" s="1"/>
      <c r="J29" s="1" t="s">
        <v>3690</v>
      </c>
      <c r="K29">
        <f>_xlfn.XLOOKUP(L_CC[[#This Row],[PC center]],L_PC[Profit center],L_PC[PC name])</f>
        <v>0</v>
      </c>
      <c r="L29" t="str">
        <f>_xlfn.XLOOKUP(L_CC[[#This Row],[Fund center]],L_FC[Fund center],L_FC[Site],"")</f>
        <v>HO</v>
      </c>
      <c r="M29" s="4">
        <v>0</v>
      </c>
      <c r="N29" s="4">
        <v>0</v>
      </c>
      <c r="O29" s="4" t="str">
        <v>1000120000_</v>
      </c>
      <c r="P29" s="4" t="str">
        <v>1000120000_</v>
      </c>
      <c r="Q29" s="4" t="str">
        <v>HO/HĐ chuyên môn</v>
      </c>
      <c r="R29" s="4" t="e">
        <v>#N/A</v>
      </c>
      <c r="S29" s="4" t="str">
        <v>-</v>
      </c>
    </row>
    <row r="30" spans="1:19" ht="13.8" x14ac:dyDescent="0.3">
      <c r="C30" s="1" t="s">
        <v>67</v>
      </c>
      <c r="D30" s="1" t="s">
        <v>2123</v>
      </c>
      <c r="E30" s="1" t="s">
        <v>2064</v>
      </c>
      <c r="F30" s="1" t="s">
        <v>4</v>
      </c>
      <c r="G30" s="1"/>
      <c r="H30" s="1"/>
      <c r="I30" s="1"/>
      <c r="J30" s="1" t="s">
        <v>3690</v>
      </c>
      <c r="K30">
        <f>_xlfn.XLOOKUP(L_CC[[#This Row],[PC center]],L_PC[Profit center],L_PC[PC name])</f>
        <v>0</v>
      </c>
      <c r="L30" t="str">
        <f>_xlfn.XLOOKUP(L_CC[[#This Row],[Fund center]],L_FC[Fund center],L_FC[Site],"")</f>
        <v>HO</v>
      </c>
      <c r="M30" s="4">
        <v>0</v>
      </c>
      <c r="N30" s="4">
        <v>0</v>
      </c>
      <c r="O30" s="4" t="str">
        <v>1000121000_</v>
      </c>
      <c r="P30" s="4" t="str">
        <v>1000121000_</v>
      </c>
      <c r="Q30" s="4" t="str">
        <v>HO/Khối VH</v>
      </c>
      <c r="R30" s="4" t="e">
        <v>#N/A</v>
      </c>
      <c r="S30" s="4" t="str">
        <v>-</v>
      </c>
    </row>
    <row r="31" spans="1:19" ht="13.8" x14ac:dyDescent="0.3">
      <c r="C31" s="1" t="s">
        <v>68</v>
      </c>
      <c r="D31" s="1" t="s">
        <v>2124</v>
      </c>
      <c r="E31" s="1" t="s">
        <v>2064</v>
      </c>
      <c r="F31" s="1" t="s">
        <v>4</v>
      </c>
      <c r="G31" s="1"/>
      <c r="H31" s="1"/>
      <c r="I31" s="1"/>
      <c r="J31" s="1" t="s">
        <v>3690</v>
      </c>
      <c r="K31">
        <f>_xlfn.XLOOKUP(L_CC[[#This Row],[PC center]],L_PC[Profit center],L_PC[PC name])</f>
        <v>0</v>
      </c>
      <c r="L31" t="str">
        <f>_xlfn.XLOOKUP(L_CC[[#This Row],[Fund center]],L_FC[Fund center],L_FC[Site],"")</f>
        <v>HO</v>
      </c>
      <c r="M31" s="4">
        <v>0</v>
      </c>
      <c r="N31" s="4">
        <v>0</v>
      </c>
      <c r="O31" s="4" t="str">
        <v>1000121100_</v>
      </c>
      <c r="P31" s="4" t="str">
        <v>1000121100_</v>
      </c>
      <c r="Q31" s="4" t="str">
        <v>HO/Khối VH</v>
      </c>
      <c r="R31" s="4" t="e">
        <v>#N/A</v>
      </c>
      <c r="S31" s="4" t="str">
        <v>-</v>
      </c>
    </row>
    <row r="32" spans="1:19" ht="13.8" x14ac:dyDescent="0.3">
      <c r="C32" s="1" t="s">
        <v>69</v>
      </c>
      <c r="D32" s="1" t="s">
        <v>2125</v>
      </c>
      <c r="E32" s="1" t="s">
        <v>2059</v>
      </c>
      <c r="F32" s="1" t="s">
        <v>4</v>
      </c>
      <c r="G32" s="1"/>
      <c r="H32" s="1"/>
      <c r="I32" s="1"/>
      <c r="J32" s="1" t="s">
        <v>3690</v>
      </c>
      <c r="K32">
        <f>_xlfn.XLOOKUP(L_CC[[#This Row],[PC center]],L_PC[Profit center],L_PC[PC name])</f>
        <v>0</v>
      </c>
      <c r="L32" t="str">
        <f>_xlfn.XLOOKUP(L_CC[[#This Row],[Fund center]],L_FC[Fund center],L_FC[Site],"")</f>
        <v>HO</v>
      </c>
      <c r="M32" s="4">
        <v>0</v>
      </c>
      <c r="N32" s="4">
        <v>0</v>
      </c>
      <c r="O32" s="4" t="str">
        <v>1000203000_</v>
      </c>
      <c r="P32" s="4" t="str">
        <v>1000203000_</v>
      </c>
      <c r="Q32" s="4" t="str">
        <v>HO/HĐ chuyên môn</v>
      </c>
      <c r="R32" s="4" t="e">
        <v>#N/A</v>
      </c>
      <c r="S32" s="4" t="str">
        <v>-</v>
      </c>
    </row>
    <row r="33" spans="3:19" ht="13.8" x14ac:dyDescent="0.3">
      <c r="C33" s="1" t="s">
        <v>70</v>
      </c>
      <c r="D33" s="1" t="s">
        <v>2128</v>
      </c>
      <c r="E33" s="1" t="s">
        <v>2059</v>
      </c>
      <c r="F33" s="1" t="s">
        <v>4</v>
      </c>
      <c r="G33" s="1"/>
      <c r="H33" s="1"/>
      <c r="I33" s="1"/>
      <c r="J33" s="1" t="s">
        <v>3690</v>
      </c>
      <c r="K33">
        <f>_xlfn.XLOOKUP(L_CC[[#This Row],[PC center]],L_PC[Profit center],L_PC[PC name])</f>
        <v>0</v>
      </c>
      <c r="L33" t="str">
        <f>_xlfn.XLOOKUP(L_CC[[#This Row],[Fund center]],L_FC[Fund center],L_FC[Site],"")</f>
        <v>HO</v>
      </c>
      <c r="M33" s="4">
        <v>0</v>
      </c>
      <c r="N33" s="4">
        <v>0</v>
      </c>
      <c r="O33" s="4" t="str">
        <v>1000305001_</v>
      </c>
      <c r="P33" s="4" t="str">
        <v>1000305001_</v>
      </c>
      <c r="Q33" s="4" t="str">
        <v>HO/HĐ chuyên môn</v>
      </c>
      <c r="R33" s="4" t="e">
        <v>#N/A</v>
      </c>
      <c r="S33" s="4" t="str">
        <v>-</v>
      </c>
    </row>
    <row r="34" spans="3:19" ht="13.8" x14ac:dyDescent="0.3">
      <c r="C34" s="1" t="s">
        <v>2066</v>
      </c>
      <c r="D34" s="1" t="s">
        <v>3171</v>
      </c>
      <c r="E34" s="1" t="s">
        <v>2066</v>
      </c>
      <c r="F34" s="1" t="s">
        <v>4</v>
      </c>
      <c r="G34" s="1"/>
      <c r="H34" s="1"/>
      <c r="I34" s="1"/>
      <c r="J34" s="1" t="s">
        <v>3690</v>
      </c>
      <c r="K34">
        <f>_xlfn.XLOOKUP(L_CC[[#This Row],[PC center]],L_PC[Profit center],L_PC[PC name])</f>
        <v>0</v>
      </c>
      <c r="L34" t="str">
        <f>_xlfn.XLOOKUP(L_CC[[#This Row],[Fund center]],L_FC[Fund center],L_FC[Site],"")</f>
        <v>CNC</v>
      </c>
      <c r="M34" s="4">
        <v>0</v>
      </c>
      <c r="N34" s="4">
        <v>0</v>
      </c>
      <c r="O34" s="4" t="str">
        <v>1000306000_</v>
      </c>
      <c r="P34" s="4" t="str">
        <v>1000306000_</v>
      </c>
      <c r="Q34" s="4" t="str">
        <v>HO/ Lab chống độc</v>
      </c>
      <c r="R34" s="4" t="e">
        <v>#N/A</v>
      </c>
      <c r="S34" s="4" t="str">
        <v>-</v>
      </c>
    </row>
    <row r="35" spans="3:19" ht="13.8" x14ac:dyDescent="0.3">
      <c r="C35" s="1" t="s">
        <v>71</v>
      </c>
      <c r="D35" s="1" t="s">
        <v>2129</v>
      </c>
      <c r="E35" s="1" t="s">
        <v>2059</v>
      </c>
      <c r="F35" s="1" t="s">
        <v>4</v>
      </c>
      <c r="G35" s="1"/>
      <c r="H35" s="1"/>
      <c r="I35" s="1"/>
      <c r="J35" s="1" t="s">
        <v>3690</v>
      </c>
      <c r="K35">
        <f>_xlfn.XLOOKUP(L_CC[[#This Row],[PC center]],L_PC[Profit center],L_PC[PC name])</f>
        <v>0</v>
      </c>
      <c r="L35" t="str">
        <f>_xlfn.XLOOKUP(L_CC[[#This Row],[Fund center]],L_FC[Fund center],L_FC[Site],"")</f>
        <v>HO</v>
      </c>
      <c r="M35" s="4">
        <v>0</v>
      </c>
      <c r="N35" s="4">
        <v>0</v>
      </c>
      <c r="O35" s="4" t="str">
        <v>1000501000_</v>
      </c>
      <c r="P35" s="4" t="str">
        <v>1000501000_</v>
      </c>
      <c r="Q35" s="4" t="str">
        <v>HO/HĐ chuyên môn</v>
      </c>
      <c r="R35" s="4" t="e">
        <v>#N/A</v>
      </c>
      <c r="S35" s="4" t="str">
        <v>-</v>
      </c>
    </row>
    <row r="36" spans="3:19" ht="13.8" x14ac:dyDescent="0.3">
      <c r="C36" s="1" t="s">
        <v>2130</v>
      </c>
      <c r="D36" s="1" t="s">
        <v>2131</v>
      </c>
      <c r="E36" s="1" t="s">
        <v>2059</v>
      </c>
      <c r="F36" s="1" t="s">
        <v>4</v>
      </c>
      <c r="G36" s="1"/>
      <c r="H36" s="1"/>
      <c r="I36" s="1"/>
      <c r="J36" s="1" t="s">
        <v>3690</v>
      </c>
      <c r="K36">
        <f>_xlfn.XLOOKUP(L_CC[[#This Row],[PC center]],L_PC[Profit center],L_PC[PC name])</f>
        <v>0</v>
      </c>
      <c r="L36" t="str">
        <f>_xlfn.XLOOKUP(L_CC[[#This Row],[Fund center]],L_FC[Fund center],L_FC[Site],"")</f>
        <v>HO</v>
      </c>
      <c r="M36" s="4">
        <v>0</v>
      </c>
      <c r="N36" s="4">
        <v>0</v>
      </c>
      <c r="O36" s="4" t="str">
        <v>1000501001_</v>
      </c>
      <c r="P36" s="4" t="str">
        <v>1000501001_</v>
      </c>
      <c r="Q36" s="4" t="str">
        <v>HO/HĐ chuyên môn</v>
      </c>
      <c r="R36" s="4" t="e">
        <v>#N/A</v>
      </c>
      <c r="S36" s="4" t="str">
        <v>-</v>
      </c>
    </row>
    <row r="37" spans="3:19" ht="13.8" x14ac:dyDescent="0.3">
      <c r="C37" s="1" t="s">
        <v>72</v>
      </c>
      <c r="D37" s="1" t="s">
        <v>2132</v>
      </c>
      <c r="E37" s="1" t="s">
        <v>2053</v>
      </c>
      <c r="F37" s="1" t="s">
        <v>4</v>
      </c>
      <c r="G37" s="1"/>
      <c r="H37" s="1"/>
      <c r="I37" s="1"/>
      <c r="J37" s="1" t="s">
        <v>3690</v>
      </c>
      <c r="K37">
        <f>_xlfn.XLOOKUP(L_CC[[#This Row],[PC center]],L_PC[Profit center],L_PC[PC name])</f>
        <v>0</v>
      </c>
      <c r="L37" t="str">
        <f>_xlfn.XLOOKUP(L_CC[[#This Row],[Fund center]],L_FC[Fund center],L_FC[Site],"")</f>
        <v>HO</v>
      </c>
      <c r="M37" s="4">
        <v>0</v>
      </c>
      <c r="N37" s="4">
        <v>0</v>
      </c>
      <c r="O37" s="4" t="str">
        <v>1000901000_</v>
      </c>
      <c r="P37" s="4" t="str">
        <v>1000901000_</v>
      </c>
      <c r="Q37" s="4" t="str">
        <v>HO/Khối Đào tạo LS</v>
      </c>
      <c r="R37" s="4" t="e">
        <v>#N/A</v>
      </c>
      <c r="S37" s="4" t="str">
        <v>-</v>
      </c>
    </row>
    <row r="38" spans="3:19" ht="13.8" x14ac:dyDescent="0.3">
      <c r="C38" s="1" t="s">
        <v>73</v>
      </c>
      <c r="D38" s="1" t="s">
        <v>2133</v>
      </c>
      <c r="E38" s="1" t="s">
        <v>2047</v>
      </c>
      <c r="F38" s="1" t="s">
        <v>4</v>
      </c>
      <c r="G38" s="1"/>
      <c r="H38" s="1"/>
      <c r="I38" s="1"/>
      <c r="J38" s="1" t="s">
        <v>3690</v>
      </c>
      <c r="K38">
        <f>_xlfn.XLOOKUP(L_CC[[#This Row],[PC center]],L_PC[Profit center],L_PC[PC name])</f>
        <v>0</v>
      </c>
      <c r="L38" t="str">
        <f>_xlfn.XLOOKUP(L_CC[[#This Row],[Fund center]],L_FC[Fund center],L_FC[Site],"")</f>
        <v>HO</v>
      </c>
      <c r="M38" s="4">
        <v>0</v>
      </c>
      <c r="N38" s="4">
        <v>0</v>
      </c>
      <c r="O38" s="4" t="str">
        <v>1000903000_</v>
      </c>
      <c r="P38" s="4" t="str">
        <v>1000903000_</v>
      </c>
      <c r="Q38" s="4" t="str">
        <v>HO/Khối hỗ trợ</v>
      </c>
      <c r="R38" s="4" t="e">
        <v>#N/A</v>
      </c>
      <c r="S38" s="4" t="str">
        <v>-</v>
      </c>
    </row>
    <row r="39" spans="3:19" ht="13.8" x14ac:dyDescent="0.3">
      <c r="C39" s="1" t="s">
        <v>74</v>
      </c>
      <c r="D39" s="1" t="s">
        <v>2134</v>
      </c>
      <c r="E39" s="1" t="s">
        <v>2047</v>
      </c>
      <c r="F39" s="1" t="s">
        <v>4</v>
      </c>
      <c r="G39" s="1"/>
      <c r="H39" s="1"/>
      <c r="I39" s="1"/>
      <c r="J39" s="1" t="s">
        <v>3690</v>
      </c>
      <c r="K39">
        <f>_xlfn.XLOOKUP(L_CC[[#This Row],[PC center]],L_PC[Profit center],L_PC[PC name])</f>
        <v>0</v>
      </c>
      <c r="L39" t="str">
        <f>_xlfn.XLOOKUP(L_CC[[#This Row],[Fund center]],L_FC[Fund center],L_FC[Site],"")</f>
        <v>HO</v>
      </c>
      <c r="M39" s="4">
        <v>0</v>
      </c>
      <c r="N39" s="4">
        <v>0</v>
      </c>
      <c r="O39" s="4" t="str">
        <v>1000903001_</v>
      </c>
      <c r="P39" s="4" t="str">
        <v>1000903001_</v>
      </c>
      <c r="Q39" s="4" t="str">
        <v>HO/Khối hỗ trợ</v>
      </c>
      <c r="R39" s="4" t="e">
        <v>#N/A</v>
      </c>
      <c r="S39" s="4" t="str">
        <v>-</v>
      </c>
    </row>
    <row r="40" spans="3:19" ht="13.8" x14ac:dyDescent="0.3">
      <c r="C40" s="1" t="s">
        <v>75</v>
      </c>
      <c r="D40" s="1" t="s">
        <v>2135</v>
      </c>
      <c r="E40" s="1" t="s">
        <v>2047</v>
      </c>
      <c r="F40" s="1" t="s">
        <v>4</v>
      </c>
      <c r="G40" s="1"/>
      <c r="H40" s="1"/>
      <c r="I40" s="1"/>
      <c r="J40" s="1" t="s">
        <v>3690</v>
      </c>
      <c r="K40">
        <f>_xlfn.XLOOKUP(L_CC[[#This Row],[PC center]],L_PC[Profit center],L_PC[PC name])</f>
        <v>0</v>
      </c>
      <c r="L40" t="str">
        <f>_xlfn.XLOOKUP(L_CC[[#This Row],[Fund center]],L_FC[Fund center],L_FC[Site],"")</f>
        <v>HO</v>
      </c>
      <c r="M40" s="4">
        <v>0</v>
      </c>
      <c r="N40" s="4">
        <v>0</v>
      </c>
      <c r="O40" s="4" t="str">
        <v>1000903002_</v>
      </c>
      <c r="P40" s="4" t="str">
        <v>1000903002_</v>
      </c>
      <c r="Q40" s="4" t="str">
        <v>HO/Khối hỗ trợ</v>
      </c>
      <c r="R40" s="4" t="e">
        <v>#N/A</v>
      </c>
      <c r="S40" s="4" t="str">
        <v>-</v>
      </c>
    </row>
    <row r="41" spans="3:19" ht="13.8" x14ac:dyDescent="0.3">
      <c r="C41" s="1" t="s">
        <v>76</v>
      </c>
      <c r="D41" s="1" t="s">
        <v>2136</v>
      </c>
      <c r="E41" s="1" t="s">
        <v>2047</v>
      </c>
      <c r="F41" s="1" t="s">
        <v>4</v>
      </c>
      <c r="G41" s="1"/>
      <c r="H41" s="1"/>
      <c r="I41" s="1"/>
      <c r="J41" s="1" t="s">
        <v>3690</v>
      </c>
      <c r="K41">
        <f>_xlfn.XLOOKUP(L_CC[[#This Row],[PC center]],L_PC[Profit center],L_PC[PC name])</f>
        <v>0</v>
      </c>
      <c r="L41" t="str">
        <f>_xlfn.XLOOKUP(L_CC[[#This Row],[Fund center]],L_FC[Fund center],L_FC[Site],"")</f>
        <v>HO</v>
      </c>
      <c r="M41" s="4">
        <v>0</v>
      </c>
      <c r="N41" s="4">
        <v>0</v>
      </c>
      <c r="O41" s="4" t="str">
        <v>1000903003_</v>
      </c>
      <c r="P41" s="4" t="str">
        <v>1000903003_</v>
      </c>
      <c r="Q41" s="4" t="str">
        <v>HO/Khối hỗ trợ</v>
      </c>
      <c r="R41" s="4" t="e">
        <v>#N/A</v>
      </c>
      <c r="S41" s="4" t="str">
        <v>-</v>
      </c>
    </row>
    <row r="42" spans="3:19" ht="13.8" x14ac:dyDescent="0.3">
      <c r="C42" s="1" t="s">
        <v>77</v>
      </c>
      <c r="D42" s="1" t="s">
        <v>2137</v>
      </c>
      <c r="E42" s="1" t="s">
        <v>2047</v>
      </c>
      <c r="F42" s="1" t="s">
        <v>4</v>
      </c>
      <c r="G42" s="1"/>
      <c r="H42" s="1"/>
      <c r="I42" s="1"/>
      <c r="J42" s="1" t="s">
        <v>3690</v>
      </c>
      <c r="K42">
        <f>_xlfn.XLOOKUP(L_CC[[#This Row],[PC center]],L_PC[Profit center],L_PC[PC name])</f>
        <v>0</v>
      </c>
      <c r="L42" t="str">
        <f>_xlfn.XLOOKUP(L_CC[[#This Row],[Fund center]],L_FC[Fund center],L_FC[Site],"")</f>
        <v>HO</v>
      </c>
      <c r="M42" s="4">
        <v>0</v>
      </c>
      <c r="N42" s="4">
        <v>0</v>
      </c>
      <c r="O42" s="4" t="str">
        <v>1000904000_</v>
      </c>
      <c r="P42" s="4" t="str">
        <v>1000904000_</v>
      </c>
      <c r="Q42" s="4" t="str">
        <v>HO/Khối hỗ trợ</v>
      </c>
      <c r="R42" s="4" t="e">
        <v>#N/A</v>
      </c>
      <c r="S42" s="4" t="str">
        <v>-</v>
      </c>
    </row>
    <row r="43" spans="3:19" ht="13.8" x14ac:dyDescent="0.3">
      <c r="C43" s="1" t="s">
        <v>78</v>
      </c>
      <c r="D43" s="1" t="s">
        <v>2138</v>
      </c>
      <c r="E43" s="1" t="s">
        <v>2047</v>
      </c>
      <c r="F43" s="1" t="s">
        <v>4</v>
      </c>
      <c r="G43" s="1"/>
      <c r="H43" s="1"/>
      <c r="I43" s="1"/>
      <c r="J43" s="1" t="s">
        <v>3690</v>
      </c>
      <c r="K43">
        <f>_xlfn.XLOOKUP(L_CC[[#This Row],[PC center]],L_PC[Profit center],L_PC[PC name])</f>
        <v>0</v>
      </c>
      <c r="L43" t="str">
        <f>_xlfn.XLOOKUP(L_CC[[#This Row],[Fund center]],L_FC[Fund center],L_FC[Site],"")</f>
        <v>HO</v>
      </c>
      <c r="M43" s="4">
        <v>0</v>
      </c>
      <c r="N43" s="4">
        <v>0</v>
      </c>
      <c r="O43" s="4" t="str">
        <v>1000904100_</v>
      </c>
      <c r="P43" s="4" t="str">
        <v>1000904100_</v>
      </c>
      <c r="Q43" s="4" t="str">
        <v>HO/Khối hỗ trợ</v>
      </c>
      <c r="R43" s="4" t="e">
        <v>#N/A</v>
      </c>
      <c r="S43" s="4" t="str">
        <v>-</v>
      </c>
    </row>
    <row r="44" spans="3:19" ht="13.8" x14ac:dyDescent="0.3">
      <c r="C44" s="1" t="s">
        <v>79</v>
      </c>
      <c r="D44" s="1" t="s">
        <v>2139</v>
      </c>
      <c r="E44" s="1" t="s">
        <v>2059</v>
      </c>
      <c r="F44" s="1" t="s">
        <v>4</v>
      </c>
      <c r="G44" s="1"/>
      <c r="H44" s="1"/>
      <c r="I44" s="1"/>
      <c r="J44" s="1" t="s">
        <v>3690</v>
      </c>
      <c r="K44">
        <f>_xlfn.XLOOKUP(L_CC[[#This Row],[PC center]],L_PC[Profit center],L_PC[PC name])</f>
        <v>0</v>
      </c>
      <c r="L44" t="str">
        <f>_xlfn.XLOOKUP(L_CC[[#This Row],[Fund center]],L_FC[Fund center],L_FC[Site],"")</f>
        <v>HO</v>
      </c>
      <c r="M44" s="4">
        <v>0</v>
      </c>
      <c r="N44" s="4">
        <v>0</v>
      </c>
      <c r="O44" s="4" t="str">
        <v>1000904200_</v>
      </c>
      <c r="P44" s="4" t="str">
        <v>1000904200_</v>
      </c>
      <c r="Q44" s="4" t="str">
        <v>HO/HĐ chuyên môn</v>
      </c>
      <c r="R44" s="4" t="e">
        <v>#N/A</v>
      </c>
      <c r="S44" s="4" t="str">
        <v>-</v>
      </c>
    </row>
    <row r="45" spans="3:19" ht="13.8" x14ac:dyDescent="0.3">
      <c r="C45" s="1" t="s">
        <v>80</v>
      </c>
      <c r="D45" s="1" t="s">
        <v>2140</v>
      </c>
      <c r="E45" s="1" t="s">
        <v>2045</v>
      </c>
      <c r="F45" s="1" t="s">
        <v>4</v>
      </c>
      <c r="G45" s="1"/>
      <c r="H45" s="1"/>
      <c r="I45" s="1"/>
      <c r="J45" s="1" t="s">
        <v>3690</v>
      </c>
      <c r="K45">
        <f>_xlfn.XLOOKUP(L_CC[[#This Row],[PC center]],L_PC[Profit center],L_PC[PC name])</f>
        <v>0</v>
      </c>
      <c r="L45" t="str">
        <f>_xlfn.XLOOKUP(L_CC[[#This Row],[Fund center]],L_FC[Fund center],L_FC[Site],"")</f>
        <v>HO</v>
      </c>
      <c r="M45" s="4">
        <v>0</v>
      </c>
      <c r="N45" s="4">
        <v>0</v>
      </c>
      <c r="O45" s="4" t="str">
        <v>1000906001_</v>
      </c>
      <c r="P45" s="4" t="str">
        <v>1000906001_</v>
      </c>
      <c r="Q45" s="4" t="str">
        <v>HO/Ban giám đốc</v>
      </c>
      <c r="R45" s="4" t="e">
        <v>#N/A</v>
      </c>
      <c r="S45" s="4" t="str">
        <v>-</v>
      </c>
    </row>
    <row r="46" spans="3:19" ht="13.8" x14ac:dyDescent="0.3">
      <c r="C46" s="1" t="s">
        <v>2141</v>
      </c>
      <c r="D46" s="1" t="s">
        <v>2142</v>
      </c>
      <c r="E46" s="1" t="s">
        <v>2045</v>
      </c>
      <c r="F46" s="1" t="s">
        <v>4</v>
      </c>
      <c r="G46" s="1"/>
      <c r="H46" s="1"/>
      <c r="I46" s="1"/>
      <c r="J46" s="1" t="s">
        <v>3690</v>
      </c>
      <c r="K46">
        <f>_xlfn.XLOOKUP(L_CC[[#This Row],[PC center]],L_PC[Profit center],L_PC[PC name])</f>
        <v>0</v>
      </c>
      <c r="L46" t="str">
        <f>_xlfn.XLOOKUP(L_CC[[#This Row],[Fund center]],L_FC[Fund center],L_FC[Site],"")</f>
        <v>HO</v>
      </c>
      <c r="M46" s="4">
        <v>0</v>
      </c>
      <c r="N46" s="4">
        <v>0</v>
      </c>
      <c r="O46" s="4" t="str">
        <v>1000906002_</v>
      </c>
      <c r="P46" s="4" t="str">
        <v>1000906002_</v>
      </c>
      <c r="Q46" s="4" t="str">
        <v>HO/Ban giám đốc</v>
      </c>
      <c r="R46" s="4" t="e">
        <v>#N/A</v>
      </c>
      <c r="S46" s="4" t="str">
        <v>-</v>
      </c>
    </row>
    <row r="47" spans="3:19" ht="13.8" x14ac:dyDescent="0.3">
      <c r="C47" s="1" t="s">
        <v>2143</v>
      </c>
      <c r="D47" s="1" t="s">
        <v>2144</v>
      </c>
      <c r="E47" s="1" t="s">
        <v>2045</v>
      </c>
      <c r="F47" s="1" t="s">
        <v>4</v>
      </c>
      <c r="G47" s="1"/>
      <c r="H47" s="1"/>
      <c r="I47" s="1"/>
      <c r="J47" s="1" t="s">
        <v>3690</v>
      </c>
      <c r="K47">
        <f>_xlfn.XLOOKUP(L_CC[[#This Row],[PC center]],L_PC[Profit center],L_PC[PC name])</f>
        <v>0</v>
      </c>
      <c r="L47" t="str">
        <f>_xlfn.XLOOKUP(L_CC[[#This Row],[Fund center]],L_FC[Fund center],L_FC[Site],"")</f>
        <v>HO</v>
      </c>
      <c r="M47" s="4">
        <v>0</v>
      </c>
      <c r="N47" s="4">
        <v>0</v>
      </c>
      <c r="O47" s="4" t="str">
        <v>1000906003_</v>
      </c>
      <c r="P47" s="4" t="str">
        <v>1000906003_</v>
      </c>
      <c r="Q47" s="4" t="str">
        <v>HO/Ban giám đốc</v>
      </c>
      <c r="R47" s="4" t="e">
        <v>#N/A</v>
      </c>
      <c r="S47" s="4" t="str">
        <v>-</v>
      </c>
    </row>
    <row r="48" spans="3:19" ht="13.8" x14ac:dyDescent="0.3">
      <c r="C48" s="1" t="s">
        <v>2145</v>
      </c>
      <c r="D48" s="1" t="s">
        <v>2146</v>
      </c>
      <c r="E48" s="1" t="s">
        <v>2045</v>
      </c>
      <c r="F48" s="1" t="s">
        <v>4</v>
      </c>
      <c r="G48" s="1"/>
      <c r="H48" s="1"/>
      <c r="I48" s="1"/>
      <c r="J48" s="1" t="s">
        <v>3690</v>
      </c>
      <c r="K48">
        <f>_xlfn.XLOOKUP(L_CC[[#This Row],[PC center]],L_PC[Profit center],L_PC[PC name])</f>
        <v>0</v>
      </c>
      <c r="L48" t="str">
        <f>_xlfn.XLOOKUP(L_CC[[#This Row],[Fund center]],L_FC[Fund center],L_FC[Site],"")</f>
        <v>HO</v>
      </c>
      <c r="M48" s="4">
        <v>0</v>
      </c>
      <c r="N48" s="4">
        <v>0</v>
      </c>
      <c r="O48" s="4" t="str">
        <v>1000906004_</v>
      </c>
      <c r="P48" s="4" t="str">
        <v>1000906004_</v>
      </c>
      <c r="Q48" s="4" t="str">
        <v>HO/Ban giám đốc</v>
      </c>
      <c r="R48" s="4" t="e">
        <v>#N/A</v>
      </c>
      <c r="S48" s="4" t="str">
        <v>-</v>
      </c>
    </row>
    <row r="49" spans="3:19" ht="13.8" x14ac:dyDescent="0.3">
      <c r="C49" s="1" t="s">
        <v>2147</v>
      </c>
      <c r="D49" s="1" t="s">
        <v>2148</v>
      </c>
      <c r="E49" s="1" t="s">
        <v>2045</v>
      </c>
      <c r="F49" s="1" t="s">
        <v>4</v>
      </c>
      <c r="G49" s="1"/>
      <c r="H49" s="1"/>
      <c r="I49" s="1"/>
      <c r="J49" s="1" t="s">
        <v>3690</v>
      </c>
      <c r="K49">
        <f>_xlfn.XLOOKUP(L_CC[[#This Row],[PC center]],L_PC[Profit center],L_PC[PC name])</f>
        <v>0</v>
      </c>
      <c r="L49" t="str">
        <f>_xlfn.XLOOKUP(L_CC[[#This Row],[Fund center]],L_FC[Fund center],L_FC[Site],"")</f>
        <v>HO</v>
      </c>
      <c r="M49" s="4">
        <v>0</v>
      </c>
      <c r="N49" s="4">
        <v>0</v>
      </c>
      <c r="O49" s="4" t="str">
        <v>1000906005_</v>
      </c>
      <c r="P49" s="4" t="str">
        <v>1000906005_</v>
      </c>
      <c r="Q49" s="4" t="str">
        <v>HO/Ban giám đốc</v>
      </c>
      <c r="R49" s="4" t="e">
        <v>#N/A</v>
      </c>
      <c r="S49" s="4" t="str">
        <v>-</v>
      </c>
    </row>
    <row r="50" spans="3:19" ht="13.8" x14ac:dyDescent="0.3">
      <c r="C50" s="1" t="s">
        <v>2149</v>
      </c>
      <c r="D50" s="1" t="s">
        <v>2150</v>
      </c>
      <c r="E50" s="1" t="s">
        <v>2045</v>
      </c>
      <c r="F50" s="1" t="s">
        <v>4</v>
      </c>
      <c r="G50" s="1"/>
      <c r="H50" s="1"/>
      <c r="I50" s="1"/>
      <c r="J50" s="1" t="s">
        <v>3690</v>
      </c>
      <c r="K50">
        <f>_xlfn.XLOOKUP(L_CC[[#This Row],[PC center]],L_PC[Profit center],L_PC[PC name])</f>
        <v>0</v>
      </c>
      <c r="L50" t="str">
        <f>_xlfn.XLOOKUP(L_CC[[#This Row],[Fund center]],L_FC[Fund center],L_FC[Site],"")</f>
        <v>HO</v>
      </c>
      <c r="M50" s="4">
        <v>0</v>
      </c>
      <c r="N50" s="4">
        <v>0</v>
      </c>
      <c r="O50" s="4" t="str">
        <v>1000906006_</v>
      </c>
      <c r="P50" s="4" t="str">
        <v>1000906006_</v>
      </c>
      <c r="Q50" s="4" t="str">
        <v>HO/Ban giám đốc</v>
      </c>
      <c r="R50" s="4" t="e">
        <v>#N/A</v>
      </c>
      <c r="S50" s="4" t="str">
        <v>-</v>
      </c>
    </row>
    <row r="51" spans="3:19" ht="13.8" x14ac:dyDescent="0.3">
      <c r="C51" s="1" t="s">
        <v>81</v>
      </c>
      <c r="D51" s="1" t="s">
        <v>2151</v>
      </c>
      <c r="E51" s="1" t="s">
        <v>2068</v>
      </c>
      <c r="F51" s="1" t="s">
        <v>4</v>
      </c>
      <c r="G51" s="1"/>
      <c r="H51" s="1"/>
      <c r="I51" s="1"/>
      <c r="J51" s="1" t="s">
        <v>3690</v>
      </c>
      <c r="K51">
        <f>_xlfn.XLOOKUP(L_CC[[#This Row],[PC center]],L_PC[Profit center],L_PC[PC name])</f>
        <v>0</v>
      </c>
      <c r="L51" t="str">
        <f>_xlfn.XLOOKUP(L_CC[[#This Row],[Fund center]],L_FC[Fund center],L_FC[Site],"")</f>
        <v>HTC</v>
      </c>
      <c r="M51" s="4">
        <v>0</v>
      </c>
      <c r="N51" s="4">
        <v>0</v>
      </c>
      <c r="O51" s="4" t="str">
        <v>1100000000_</v>
      </c>
      <c r="P51" s="4" t="str">
        <v>1100000000_</v>
      </c>
      <c r="Q51" s="4" t="str">
        <v>HTC/BP chung</v>
      </c>
      <c r="R51" s="4" t="e">
        <v>#N/A</v>
      </c>
      <c r="S51" s="4" t="str">
        <v>-</v>
      </c>
    </row>
    <row r="52" spans="3:19" ht="13.8" x14ac:dyDescent="0.3">
      <c r="C52" s="1" t="s">
        <v>82</v>
      </c>
      <c r="D52" s="1" t="s">
        <v>2152</v>
      </c>
      <c r="E52" s="1" t="s">
        <v>2068</v>
      </c>
      <c r="F52" s="1" t="s">
        <v>4</v>
      </c>
      <c r="G52" s="1"/>
      <c r="H52" s="1"/>
      <c r="I52" s="1"/>
      <c r="J52" s="1" t="s">
        <v>3690</v>
      </c>
      <c r="K52">
        <f>_xlfn.XLOOKUP(L_CC[[#This Row],[PC center]],L_PC[Profit center],L_PC[PC name])</f>
        <v>0</v>
      </c>
      <c r="L52" t="str">
        <f>_xlfn.XLOOKUP(L_CC[[#This Row],[Fund center]],L_FC[Fund center],L_FC[Site],"")</f>
        <v>HTC</v>
      </c>
      <c r="M52" s="4">
        <v>0</v>
      </c>
      <c r="N52" s="4">
        <v>0</v>
      </c>
      <c r="O52" s="4" t="str">
        <v>1100100000_</v>
      </c>
      <c r="P52" s="4" t="str">
        <v>1100100000_</v>
      </c>
      <c r="Q52" s="4" t="str">
        <v>HTC/BP chung</v>
      </c>
      <c r="R52" s="4" t="e">
        <v>#N/A</v>
      </c>
      <c r="S52" s="4" t="str">
        <v>-</v>
      </c>
    </row>
    <row r="53" spans="3:19" ht="13.8" x14ac:dyDescent="0.3">
      <c r="C53" s="1" t="s">
        <v>83</v>
      </c>
      <c r="D53" s="1" t="s">
        <v>2153</v>
      </c>
      <c r="E53" s="1" t="s">
        <v>2068</v>
      </c>
      <c r="F53" s="1" t="s">
        <v>4</v>
      </c>
      <c r="G53" s="1"/>
      <c r="H53" s="1"/>
      <c r="I53" s="1"/>
      <c r="J53" s="1" t="s">
        <v>3690</v>
      </c>
      <c r="K53">
        <f>_xlfn.XLOOKUP(L_CC[[#This Row],[PC center]],L_PC[Profit center],L_PC[PC name])</f>
        <v>0</v>
      </c>
      <c r="L53" t="str">
        <f>_xlfn.XLOOKUP(L_CC[[#This Row],[Fund center]],L_FC[Fund center],L_FC[Site],"")</f>
        <v>HTC</v>
      </c>
      <c r="M53" s="4">
        <v>0</v>
      </c>
      <c r="N53" s="4">
        <v>0</v>
      </c>
      <c r="O53" s="4" t="str">
        <v>1100101000_</v>
      </c>
      <c r="P53" s="4" t="str">
        <v>1100101000_</v>
      </c>
      <c r="Q53" s="4" t="str">
        <v>HTC/BP chung</v>
      </c>
      <c r="R53" s="4" t="e">
        <v>#N/A</v>
      </c>
      <c r="S53" s="4" t="str">
        <v>-</v>
      </c>
    </row>
    <row r="54" spans="3:19" ht="13.8" x14ac:dyDescent="0.3">
      <c r="C54" s="1" t="s">
        <v>84</v>
      </c>
      <c r="D54" s="1" t="s">
        <v>2154</v>
      </c>
      <c r="E54" s="1" t="s">
        <v>2068</v>
      </c>
      <c r="F54" s="1" t="s">
        <v>4</v>
      </c>
      <c r="G54" s="1"/>
      <c r="H54" s="1"/>
      <c r="I54" s="1"/>
      <c r="J54" s="1" t="s">
        <v>3690</v>
      </c>
      <c r="K54">
        <f>_xlfn.XLOOKUP(L_CC[[#This Row],[PC center]],L_PC[Profit center],L_PC[PC name])</f>
        <v>0</v>
      </c>
      <c r="L54" t="str">
        <f>_xlfn.XLOOKUP(L_CC[[#This Row],[Fund center]],L_FC[Fund center],L_FC[Site],"")</f>
        <v>HTC</v>
      </c>
      <c r="M54" s="4">
        <v>0</v>
      </c>
      <c r="N54" s="4">
        <v>0</v>
      </c>
      <c r="O54" s="4" t="str">
        <v>1100102000_</v>
      </c>
      <c r="P54" s="4" t="str">
        <v>1100102000_</v>
      </c>
      <c r="Q54" s="4" t="str">
        <v>HTC/BP chung</v>
      </c>
      <c r="R54" s="4" t="e">
        <v>#N/A</v>
      </c>
      <c r="S54" s="4" t="str">
        <v>-</v>
      </c>
    </row>
    <row r="55" spans="3:19" ht="13.8" x14ac:dyDescent="0.3">
      <c r="C55" s="1" t="s">
        <v>85</v>
      </c>
      <c r="D55" s="1" t="s">
        <v>2155</v>
      </c>
      <c r="E55" s="1" t="s">
        <v>2068</v>
      </c>
      <c r="F55" s="1" t="s">
        <v>4</v>
      </c>
      <c r="G55" s="1"/>
      <c r="H55" s="1"/>
      <c r="I55" s="1"/>
      <c r="J55" s="1" t="s">
        <v>3690</v>
      </c>
      <c r="K55">
        <f>_xlfn.XLOOKUP(L_CC[[#This Row],[PC center]],L_PC[Profit center],L_PC[PC name])</f>
        <v>0</v>
      </c>
      <c r="L55" t="str">
        <f>_xlfn.XLOOKUP(L_CC[[#This Row],[Fund center]],L_FC[Fund center],L_FC[Site],"")</f>
        <v>HTC</v>
      </c>
      <c r="M55" s="4">
        <v>0</v>
      </c>
      <c r="N55" s="4">
        <v>0</v>
      </c>
      <c r="O55" s="4" t="str">
        <v>1100103000_</v>
      </c>
      <c r="P55" s="4" t="str">
        <v>1100103000_</v>
      </c>
      <c r="Q55" s="4" t="str">
        <v>HTC/BP chung</v>
      </c>
      <c r="R55" s="4" t="e">
        <v>#N/A</v>
      </c>
      <c r="S55" s="4" t="str">
        <v>-</v>
      </c>
    </row>
    <row r="56" spans="3:19" ht="13.8" x14ac:dyDescent="0.3">
      <c r="C56" s="1" t="s">
        <v>86</v>
      </c>
      <c r="D56" s="1" t="s">
        <v>2156</v>
      </c>
      <c r="E56" s="1" t="s">
        <v>2068</v>
      </c>
      <c r="F56" s="1" t="s">
        <v>4</v>
      </c>
      <c r="G56" s="1"/>
      <c r="H56" s="1"/>
      <c r="I56" s="1"/>
      <c r="J56" s="1" t="s">
        <v>3690</v>
      </c>
      <c r="K56">
        <f>_xlfn.XLOOKUP(L_CC[[#This Row],[PC center]],L_PC[Profit center],L_PC[PC name])</f>
        <v>0</v>
      </c>
      <c r="L56" t="str">
        <f>_xlfn.XLOOKUP(L_CC[[#This Row],[Fund center]],L_FC[Fund center],L_FC[Site],"")</f>
        <v>HTC</v>
      </c>
      <c r="M56" s="4">
        <v>0</v>
      </c>
      <c r="N56" s="4">
        <v>0</v>
      </c>
      <c r="O56" s="4" t="str">
        <v>1100104000_</v>
      </c>
      <c r="P56" s="4" t="str">
        <v>1100104000_</v>
      </c>
      <c r="Q56" s="4" t="str">
        <v>HTC/BP chung</v>
      </c>
      <c r="R56" s="4" t="e">
        <v>#N/A</v>
      </c>
      <c r="S56" s="4" t="str">
        <v>-</v>
      </c>
    </row>
    <row r="57" spans="3:19" ht="13.8" x14ac:dyDescent="0.3">
      <c r="C57" s="1" t="s">
        <v>87</v>
      </c>
      <c r="D57" s="1" t="s">
        <v>2157</v>
      </c>
      <c r="E57" s="1" t="s">
        <v>2068</v>
      </c>
      <c r="F57" s="1" t="s">
        <v>4</v>
      </c>
      <c r="G57" s="1"/>
      <c r="H57" s="1"/>
      <c r="I57" s="1"/>
      <c r="J57" s="1" t="s">
        <v>3690</v>
      </c>
      <c r="K57">
        <f>_xlfn.XLOOKUP(L_CC[[#This Row],[PC center]],L_PC[Profit center],L_PC[PC name])</f>
        <v>0</v>
      </c>
      <c r="L57" t="str">
        <f>_xlfn.XLOOKUP(L_CC[[#This Row],[Fund center]],L_FC[Fund center],L_FC[Site],"")</f>
        <v>HTC</v>
      </c>
      <c r="M57" s="4">
        <v>0</v>
      </c>
      <c r="N57" s="4">
        <v>0</v>
      </c>
      <c r="O57" s="4" t="str">
        <v>1100105000_</v>
      </c>
      <c r="P57" s="4" t="str">
        <v>1100105000_</v>
      </c>
      <c r="Q57" s="4" t="str">
        <v>HTC/BP chung</v>
      </c>
      <c r="R57" s="4" t="e">
        <v>#N/A</v>
      </c>
      <c r="S57" s="4" t="str">
        <v>-</v>
      </c>
    </row>
    <row r="58" spans="3:19" ht="13.8" x14ac:dyDescent="0.3">
      <c r="C58" s="1" t="s">
        <v>88</v>
      </c>
      <c r="D58" s="1" t="s">
        <v>2158</v>
      </c>
      <c r="E58" s="1" t="s">
        <v>2068</v>
      </c>
      <c r="F58" s="1" t="s">
        <v>4</v>
      </c>
      <c r="G58" s="1"/>
      <c r="H58" s="1"/>
      <c r="I58" s="1"/>
      <c r="J58" s="1" t="s">
        <v>3690</v>
      </c>
      <c r="K58">
        <f>_xlfn.XLOOKUP(L_CC[[#This Row],[PC center]],L_PC[Profit center],L_PC[PC name])</f>
        <v>0</v>
      </c>
      <c r="L58" t="str">
        <f>_xlfn.XLOOKUP(L_CC[[#This Row],[Fund center]],L_FC[Fund center],L_FC[Site],"")</f>
        <v>HTC</v>
      </c>
      <c r="M58" s="4">
        <v>0</v>
      </c>
      <c r="N58" s="4">
        <v>0</v>
      </c>
      <c r="O58" s="4" t="str">
        <v>1100107000_</v>
      </c>
      <c r="P58" s="4" t="str">
        <v>1100107000_</v>
      </c>
      <c r="Q58" s="4" t="str">
        <v>HTC/BP chung</v>
      </c>
      <c r="R58" s="4" t="e">
        <v>#N/A</v>
      </c>
      <c r="S58" s="4" t="str">
        <v>-</v>
      </c>
    </row>
    <row r="59" spans="3:19" ht="13.8" x14ac:dyDescent="0.3">
      <c r="C59" s="1" t="s">
        <v>89</v>
      </c>
      <c r="D59" s="1" t="s">
        <v>2159</v>
      </c>
      <c r="E59" s="1" t="s">
        <v>2068</v>
      </c>
      <c r="F59" s="1" t="s">
        <v>4</v>
      </c>
      <c r="G59" s="1"/>
      <c r="H59" s="1"/>
      <c r="I59" s="1"/>
      <c r="J59" s="1" t="s">
        <v>3690</v>
      </c>
      <c r="K59">
        <f>_xlfn.XLOOKUP(L_CC[[#This Row],[PC center]],L_PC[Profit center],L_PC[PC name])</f>
        <v>0</v>
      </c>
      <c r="L59" t="str">
        <f>_xlfn.XLOOKUP(L_CC[[#This Row],[Fund center]],L_FC[Fund center],L_FC[Site],"")</f>
        <v>HTC</v>
      </c>
      <c r="M59" s="4">
        <v>0</v>
      </c>
      <c r="N59" s="4">
        <v>0</v>
      </c>
      <c r="O59" s="4" t="str">
        <v>1100108000_</v>
      </c>
      <c r="P59" s="4" t="str">
        <v>1100108000_</v>
      </c>
      <c r="Q59" s="4" t="str">
        <v>HTC/BP chung</v>
      </c>
      <c r="R59" s="4" t="e">
        <v>#N/A</v>
      </c>
      <c r="S59" s="4" t="str">
        <v>-</v>
      </c>
    </row>
    <row r="60" spans="3:19" ht="13.8" x14ac:dyDescent="0.3">
      <c r="C60" s="1" t="s">
        <v>90</v>
      </c>
      <c r="D60" s="1" t="s">
        <v>2160</v>
      </c>
      <c r="E60" s="1" t="s">
        <v>2068</v>
      </c>
      <c r="F60" s="1" t="s">
        <v>4</v>
      </c>
      <c r="G60" s="1"/>
      <c r="H60" s="1"/>
      <c r="I60" s="1"/>
      <c r="J60" s="1" t="s">
        <v>3690</v>
      </c>
      <c r="K60">
        <f>_xlfn.XLOOKUP(L_CC[[#This Row],[PC center]],L_PC[Profit center],L_PC[PC name])</f>
        <v>0</v>
      </c>
      <c r="L60" t="str">
        <f>_xlfn.XLOOKUP(L_CC[[#This Row],[Fund center]],L_FC[Fund center],L_FC[Site],"")</f>
        <v>HTC</v>
      </c>
      <c r="M60" s="4">
        <v>0</v>
      </c>
      <c r="N60" s="4">
        <v>0</v>
      </c>
      <c r="O60" s="4" t="str">
        <v>1100109000_</v>
      </c>
      <c r="P60" s="4" t="str">
        <v>1100109000_</v>
      </c>
      <c r="Q60" s="4" t="str">
        <v>HTC/BP chung</v>
      </c>
      <c r="R60" s="4" t="e">
        <v>#N/A</v>
      </c>
      <c r="S60" s="4" t="str">
        <v>-</v>
      </c>
    </row>
    <row r="61" spans="3:19" ht="13.8" x14ac:dyDescent="0.3">
      <c r="C61" s="1" t="s">
        <v>91</v>
      </c>
      <c r="D61" s="1" t="s">
        <v>2161</v>
      </c>
      <c r="E61" s="1" t="s">
        <v>2068</v>
      </c>
      <c r="F61" s="1" t="s">
        <v>4</v>
      </c>
      <c r="G61" s="1"/>
      <c r="H61" s="1"/>
      <c r="I61" s="1"/>
      <c r="J61" s="1" t="s">
        <v>3690</v>
      </c>
      <c r="K61">
        <f>_xlfn.XLOOKUP(L_CC[[#This Row],[PC center]],L_PC[Profit center],L_PC[PC name])</f>
        <v>0</v>
      </c>
      <c r="L61" t="str">
        <f>_xlfn.XLOOKUP(L_CC[[#This Row],[Fund center]],L_FC[Fund center],L_FC[Site],"")</f>
        <v>HTC</v>
      </c>
      <c r="M61" s="4">
        <v>0</v>
      </c>
      <c r="N61" s="4">
        <v>0</v>
      </c>
      <c r="O61" s="4" t="str">
        <v>1100111000_</v>
      </c>
      <c r="P61" s="4" t="str">
        <v>1100111000_</v>
      </c>
      <c r="Q61" s="4" t="str">
        <v>HTC/BP chung</v>
      </c>
      <c r="R61" s="4" t="e">
        <v>#N/A</v>
      </c>
      <c r="S61" s="4" t="str">
        <v>-</v>
      </c>
    </row>
    <row r="62" spans="3:19" ht="13.8" x14ac:dyDescent="0.3">
      <c r="C62" s="1" t="s">
        <v>92</v>
      </c>
      <c r="D62" s="1" t="s">
        <v>2162</v>
      </c>
      <c r="E62" s="1" t="s">
        <v>2068</v>
      </c>
      <c r="F62" s="1" t="s">
        <v>4</v>
      </c>
      <c r="G62" s="1"/>
      <c r="H62" s="1"/>
      <c r="I62" s="1"/>
      <c r="J62" s="1" t="s">
        <v>3690</v>
      </c>
      <c r="K62">
        <f>_xlfn.XLOOKUP(L_CC[[#This Row],[PC center]],L_PC[Profit center],L_PC[PC name])</f>
        <v>0</v>
      </c>
      <c r="L62" t="str">
        <f>_xlfn.XLOOKUP(L_CC[[#This Row],[Fund center]],L_FC[Fund center],L_FC[Site],"")</f>
        <v>HTC</v>
      </c>
      <c r="M62" s="4">
        <v>0</v>
      </c>
      <c r="N62" s="4">
        <v>0</v>
      </c>
      <c r="O62" s="4" t="str">
        <v>1100112000_</v>
      </c>
      <c r="P62" s="4" t="str">
        <v>1100112000_</v>
      </c>
      <c r="Q62" s="4" t="str">
        <v>HTC/BP chung</v>
      </c>
      <c r="R62" s="4" t="e">
        <v>#N/A</v>
      </c>
      <c r="S62" s="4" t="str">
        <v>-</v>
      </c>
    </row>
    <row r="63" spans="3:19" ht="13.8" x14ac:dyDescent="0.3">
      <c r="C63" s="1" t="s">
        <v>93</v>
      </c>
      <c r="D63" s="1" t="s">
        <v>2163</v>
      </c>
      <c r="E63" s="1" t="s">
        <v>2068</v>
      </c>
      <c r="F63" s="1" t="s">
        <v>4</v>
      </c>
      <c r="G63" s="1"/>
      <c r="H63" s="1"/>
      <c r="I63" s="1"/>
      <c r="J63" s="1" t="s">
        <v>3690</v>
      </c>
      <c r="K63">
        <f>_xlfn.XLOOKUP(L_CC[[#This Row],[PC center]],L_PC[Profit center],L_PC[PC name])</f>
        <v>0</v>
      </c>
      <c r="L63" t="str">
        <f>_xlfn.XLOOKUP(L_CC[[#This Row],[Fund center]],L_FC[Fund center],L_FC[Site],"")</f>
        <v>HTC</v>
      </c>
      <c r="M63" s="4">
        <v>0</v>
      </c>
      <c r="N63" s="4">
        <v>0</v>
      </c>
      <c r="O63" s="4" t="str">
        <v>1100113000_</v>
      </c>
      <c r="P63" s="4" t="str">
        <v>1100113000_</v>
      </c>
      <c r="Q63" s="4" t="str">
        <v>HTC/BP chung</v>
      </c>
      <c r="R63" s="4" t="e">
        <v>#N/A</v>
      </c>
      <c r="S63" s="4" t="str">
        <v>-</v>
      </c>
    </row>
    <row r="64" spans="3:19" ht="13.8" x14ac:dyDescent="0.3">
      <c r="C64" s="1" t="s">
        <v>94</v>
      </c>
      <c r="D64" s="1" t="s">
        <v>2164</v>
      </c>
      <c r="E64" s="1" t="s">
        <v>2068</v>
      </c>
      <c r="F64" s="1" t="s">
        <v>4</v>
      </c>
      <c r="G64" s="1"/>
      <c r="H64" s="1"/>
      <c r="I64" s="1"/>
      <c r="J64" s="1" t="s">
        <v>3690</v>
      </c>
      <c r="K64">
        <f>_xlfn.XLOOKUP(L_CC[[#This Row],[PC center]],L_PC[Profit center],L_PC[PC name])</f>
        <v>0</v>
      </c>
      <c r="L64" t="str">
        <f>_xlfn.XLOOKUP(L_CC[[#This Row],[Fund center]],L_FC[Fund center],L_FC[Site],"")</f>
        <v>HTC</v>
      </c>
      <c r="M64" s="4">
        <v>0</v>
      </c>
      <c r="N64" s="4">
        <v>0</v>
      </c>
      <c r="O64" s="4" t="str">
        <v>1100114000_</v>
      </c>
      <c r="P64" s="4" t="str">
        <v>1100114000_</v>
      </c>
      <c r="Q64" s="4" t="str">
        <v>HTC/BP chung</v>
      </c>
      <c r="R64" s="4" t="e">
        <v>#N/A</v>
      </c>
      <c r="S64" s="4" t="str">
        <v>-</v>
      </c>
    </row>
    <row r="65" spans="3:19" ht="13.8" x14ac:dyDescent="0.3">
      <c r="C65" s="1" t="s">
        <v>95</v>
      </c>
      <c r="D65" s="1" t="s">
        <v>2165</v>
      </c>
      <c r="E65" s="1" t="s">
        <v>2068</v>
      </c>
      <c r="F65" s="1" t="s">
        <v>4</v>
      </c>
      <c r="G65" s="1"/>
      <c r="H65" s="1"/>
      <c r="I65" s="1"/>
      <c r="J65" s="1" t="s">
        <v>3690</v>
      </c>
      <c r="K65">
        <f>_xlfn.XLOOKUP(L_CC[[#This Row],[PC center]],L_PC[Profit center],L_PC[PC name])</f>
        <v>0</v>
      </c>
      <c r="L65" t="str">
        <f>_xlfn.XLOOKUP(L_CC[[#This Row],[Fund center]],L_FC[Fund center],L_FC[Site],"")</f>
        <v>HTC</v>
      </c>
      <c r="M65" s="4">
        <v>0</v>
      </c>
      <c r="N65" s="4">
        <v>0</v>
      </c>
      <c r="O65" s="4" t="str">
        <v>1100115000_</v>
      </c>
      <c r="P65" s="4" t="str">
        <v>1100115000_</v>
      </c>
      <c r="Q65" s="4" t="str">
        <v>HTC/BP chung</v>
      </c>
      <c r="R65" s="4" t="e">
        <v>#N/A</v>
      </c>
      <c r="S65" s="4" t="str">
        <v>-</v>
      </c>
    </row>
    <row r="66" spans="3:19" ht="13.8" x14ac:dyDescent="0.3">
      <c r="C66" s="1" t="s">
        <v>96</v>
      </c>
      <c r="D66" s="1" t="s">
        <v>2166</v>
      </c>
      <c r="E66" s="1" t="s">
        <v>2068</v>
      </c>
      <c r="F66" s="1" t="s">
        <v>4</v>
      </c>
      <c r="G66" s="1"/>
      <c r="H66" s="1"/>
      <c r="I66" s="1"/>
      <c r="J66" s="1" t="s">
        <v>3690</v>
      </c>
      <c r="K66">
        <f>_xlfn.XLOOKUP(L_CC[[#This Row],[PC center]],L_PC[Profit center],L_PC[PC name])</f>
        <v>0</v>
      </c>
      <c r="L66" t="str">
        <f>_xlfn.XLOOKUP(L_CC[[#This Row],[Fund center]],L_FC[Fund center],L_FC[Site],"")</f>
        <v>HTC</v>
      </c>
      <c r="M66" s="4">
        <v>0</v>
      </c>
      <c r="N66" s="4">
        <v>0</v>
      </c>
      <c r="O66" s="4" t="str">
        <v>1100116000_</v>
      </c>
      <c r="P66" s="4" t="str">
        <v>1100116000_</v>
      </c>
      <c r="Q66" s="4" t="str">
        <v>HTC/BP chung</v>
      </c>
      <c r="R66" s="4" t="e">
        <v>#N/A</v>
      </c>
      <c r="S66" s="4" t="str">
        <v>-</v>
      </c>
    </row>
    <row r="67" spans="3:19" ht="13.8" x14ac:dyDescent="0.3">
      <c r="C67" s="1" t="s">
        <v>97</v>
      </c>
      <c r="D67" s="1" t="s">
        <v>2167</v>
      </c>
      <c r="E67" s="1" t="s">
        <v>2068</v>
      </c>
      <c r="F67" s="1" t="s">
        <v>4</v>
      </c>
      <c r="G67" s="1"/>
      <c r="H67" s="1"/>
      <c r="I67" s="1"/>
      <c r="J67" s="1" t="s">
        <v>3690</v>
      </c>
      <c r="K67">
        <f>_xlfn.XLOOKUP(L_CC[[#This Row],[PC center]],L_PC[Profit center],L_PC[PC name])</f>
        <v>0</v>
      </c>
      <c r="L67" t="str">
        <f>_xlfn.XLOOKUP(L_CC[[#This Row],[Fund center]],L_FC[Fund center],L_FC[Site],"")</f>
        <v>HTC</v>
      </c>
      <c r="M67" s="4">
        <v>0</v>
      </c>
      <c r="N67" s="4">
        <v>0</v>
      </c>
      <c r="O67" s="4" t="str">
        <v>1100117000_</v>
      </c>
      <c r="P67" s="4" t="str">
        <v>1100117000_</v>
      </c>
      <c r="Q67" s="4" t="str">
        <v>HTC/BP chung</v>
      </c>
      <c r="R67" s="4" t="e">
        <v>#N/A</v>
      </c>
      <c r="S67" s="4" t="str">
        <v>-</v>
      </c>
    </row>
    <row r="68" spans="3:19" ht="13.8" x14ac:dyDescent="0.3">
      <c r="C68" s="1" t="s">
        <v>98</v>
      </c>
      <c r="D68" s="1" t="s">
        <v>2168</v>
      </c>
      <c r="E68" s="1" t="s">
        <v>2068</v>
      </c>
      <c r="F68" s="1" t="s">
        <v>4</v>
      </c>
      <c r="G68" s="1"/>
      <c r="H68" s="1"/>
      <c r="I68" s="1"/>
      <c r="J68" s="1" t="s">
        <v>3690</v>
      </c>
      <c r="K68">
        <f>_xlfn.XLOOKUP(L_CC[[#This Row],[PC center]],L_PC[Profit center],L_PC[PC name])</f>
        <v>0</v>
      </c>
      <c r="L68" t="str">
        <f>_xlfn.XLOOKUP(L_CC[[#This Row],[Fund center]],L_FC[Fund center],L_FC[Site],"")</f>
        <v>HTC</v>
      </c>
      <c r="M68" s="4">
        <v>0</v>
      </c>
      <c r="N68" s="4">
        <v>0</v>
      </c>
      <c r="O68" s="4" t="str">
        <v>1100119000_</v>
      </c>
      <c r="P68" s="4" t="str">
        <v>1100119000_</v>
      </c>
      <c r="Q68" s="4" t="str">
        <v>HTC/BP chung</v>
      </c>
      <c r="R68" s="4" t="e">
        <v>#N/A</v>
      </c>
      <c r="S68" s="4" t="str">
        <v>-</v>
      </c>
    </row>
    <row r="69" spans="3:19" ht="13.8" x14ac:dyDescent="0.3">
      <c r="C69" s="1" t="s">
        <v>99</v>
      </c>
      <c r="D69" s="1" t="s">
        <v>2169</v>
      </c>
      <c r="E69" s="1" t="s">
        <v>2068</v>
      </c>
      <c r="F69" s="1" t="s">
        <v>4</v>
      </c>
      <c r="G69" s="1"/>
      <c r="H69" s="1"/>
      <c r="I69" s="1"/>
      <c r="J69" s="1" t="s">
        <v>3690</v>
      </c>
      <c r="K69">
        <f>_xlfn.XLOOKUP(L_CC[[#This Row],[PC center]],L_PC[Profit center],L_PC[PC name])</f>
        <v>0</v>
      </c>
      <c r="L69" t="str">
        <f>_xlfn.XLOOKUP(L_CC[[#This Row],[Fund center]],L_FC[Fund center],L_FC[Site],"")</f>
        <v>HTC</v>
      </c>
      <c r="M69" s="4">
        <v>0</v>
      </c>
      <c r="N69" s="4">
        <v>0</v>
      </c>
      <c r="O69" s="4" t="str">
        <v>1100201000_</v>
      </c>
      <c r="P69" s="4" t="str">
        <v>1100201000_</v>
      </c>
      <c r="Q69" s="4" t="str">
        <v>HTC/BP chung</v>
      </c>
      <c r="R69" s="4" t="e">
        <v>#N/A</v>
      </c>
      <c r="S69" s="4" t="str">
        <v>-</v>
      </c>
    </row>
    <row r="70" spans="3:19" ht="13.8" x14ac:dyDescent="0.3">
      <c r="C70" s="1" t="s">
        <v>100</v>
      </c>
      <c r="D70" s="1" t="s">
        <v>2170</v>
      </c>
      <c r="E70" s="1" t="s">
        <v>2068</v>
      </c>
      <c r="F70" s="1" t="s">
        <v>4</v>
      </c>
      <c r="G70" s="1"/>
      <c r="H70" s="1"/>
      <c r="I70" s="1"/>
      <c r="J70" s="1" t="s">
        <v>3690</v>
      </c>
      <c r="K70">
        <f>_xlfn.XLOOKUP(L_CC[[#This Row],[PC center]],L_PC[Profit center],L_PC[PC name])</f>
        <v>0</v>
      </c>
      <c r="L70" t="str">
        <f>_xlfn.XLOOKUP(L_CC[[#This Row],[Fund center]],L_FC[Fund center],L_FC[Site],"")</f>
        <v>HTC</v>
      </c>
      <c r="M70" s="4">
        <v>0</v>
      </c>
      <c r="N70" s="4">
        <v>0</v>
      </c>
      <c r="O70" s="4" t="str">
        <v>1100202000_</v>
      </c>
      <c r="P70" s="4" t="str">
        <v>1100202000_</v>
      </c>
      <c r="Q70" s="4" t="str">
        <v>HTC/BP chung</v>
      </c>
      <c r="R70" s="4" t="e">
        <v>#N/A</v>
      </c>
      <c r="S70" s="4" t="str">
        <v>-</v>
      </c>
    </row>
    <row r="71" spans="3:19" ht="13.8" x14ac:dyDescent="0.3">
      <c r="C71" s="1" t="s">
        <v>101</v>
      </c>
      <c r="D71" s="1" t="s">
        <v>2171</v>
      </c>
      <c r="E71" s="1" t="s">
        <v>2068</v>
      </c>
      <c r="F71" s="1" t="s">
        <v>4</v>
      </c>
      <c r="G71" s="1"/>
      <c r="H71" s="1"/>
      <c r="I71" s="1"/>
      <c r="J71" s="1" t="s">
        <v>3690</v>
      </c>
      <c r="K71">
        <f>_xlfn.XLOOKUP(L_CC[[#This Row],[PC center]],L_PC[Profit center],L_PC[PC name])</f>
        <v>0</v>
      </c>
      <c r="L71" t="str">
        <f>_xlfn.XLOOKUP(L_CC[[#This Row],[Fund center]],L_FC[Fund center],L_FC[Site],"")</f>
        <v>HTC</v>
      </c>
      <c r="M71" s="4">
        <v>0</v>
      </c>
      <c r="N71" s="4">
        <v>0</v>
      </c>
      <c r="O71" s="4" t="str">
        <v>1100203000_</v>
      </c>
      <c r="P71" s="4" t="str">
        <v>1100203000_</v>
      </c>
      <c r="Q71" s="4" t="str">
        <v>HTC/BP chung</v>
      </c>
      <c r="R71" s="4" t="e">
        <v>#N/A</v>
      </c>
      <c r="S71" s="4" t="str">
        <v>-</v>
      </c>
    </row>
    <row r="72" spans="3:19" ht="13.8" x14ac:dyDescent="0.3">
      <c r="C72" s="1" t="s">
        <v>102</v>
      </c>
      <c r="D72" s="1" t="s">
        <v>2172</v>
      </c>
      <c r="E72" s="1" t="s">
        <v>2068</v>
      </c>
      <c r="F72" s="1" t="s">
        <v>103</v>
      </c>
      <c r="G72" s="1"/>
      <c r="H72" s="1"/>
      <c r="I72" s="1"/>
      <c r="J72" s="1"/>
      <c r="K72">
        <f>_xlfn.XLOOKUP(L_CC[[#This Row],[PC center]],L_PC[Profit center],L_PC[PC name])</f>
        <v>0</v>
      </c>
      <c r="L72" t="str">
        <f>_xlfn.XLOOKUP(L_CC[[#This Row],[Fund center]],L_FC[Fund center],L_FC[Site],"")</f>
        <v>HTC</v>
      </c>
      <c r="M72" s="4">
        <v>0</v>
      </c>
      <c r="N72" s="4">
        <v>0</v>
      </c>
      <c r="O72" s="4" t="str">
        <v>1100301000_</v>
      </c>
      <c r="P72" s="4" t="str">
        <v>1100301000_</v>
      </c>
      <c r="Q72" s="4" t="str">
        <v>HTC/BP chung</v>
      </c>
      <c r="R72" s="4" t="str">
        <v>Xét nghiệm</v>
      </c>
      <c r="S72" s="4" t="str">
        <v>-</v>
      </c>
    </row>
    <row r="73" spans="3:19" ht="13.8" x14ac:dyDescent="0.3">
      <c r="C73" s="1" t="s">
        <v>104</v>
      </c>
      <c r="D73" s="1" t="s">
        <v>2173</v>
      </c>
      <c r="E73" s="1" t="s">
        <v>2068</v>
      </c>
      <c r="F73" s="1" t="s">
        <v>103</v>
      </c>
      <c r="G73" s="1"/>
      <c r="H73" s="1"/>
      <c r="I73" s="1"/>
      <c r="J73" s="1"/>
      <c r="K73">
        <f>_xlfn.XLOOKUP(L_CC[[#This Row],[PC center]],L_PC[Profit center],L_PC[PC name])</f>
        <v>0</v>
      </c>
      <c r="L73" t="str">
        <f>_xlfn.XLOOKUP(L_CC[[#This Row],[Fund center]],L_FC[Fund center],L_FC[Site],"")</f>
        <v>HTC</v>
      </c>
      <c r="M73" s="4">
        <v>0</v>
      </c>
      <c r="N73" s="4">
        <v>0</v>
      </c>
      <c r="O73" s="4" t="str">
        <v>1100301100_</v>
      </c>
      <c r="P73" s="4" t="str">
        <v>1100301100_</v>
      </c>
      <c r="Q73" s="4" t="str">
        <v>HTC/BP chung</v>
      </c>
      <c r="R73" s="4" t="str">
        <v>Xét nghiệm</v>
      </c>
      <c r="S73" s="4" t="str">
        <v>-</v>
      </c>
    </row>
    <row r="74" spans="3:19" ht="13.8" x14ac:dyDescent="0.3">
      <c r="C74" s="1" t="s">
        <v>105</v>
      </c>
      <c r="D74" s="1" t="s">
        <v>2174</v>
      </c>
      <c r="E74" s="1" t="s">
        <v>2068</v>
      </c>
      <c r="F74" s="1" t="s">
        <v>103</v>
      </c>
      <c r="G74" s="1"/>
      <c r="H74" s="1"/>
      <c r="I74" s="1"/>
      <c r="J74" s="1"/>
      <c r="K74">
        <f>_xlfn.XLOOKUP(L_CC[[#This Row],[PC center]],L_PC[Profit center],L_PC[PC name])</f>
        <v>0</v>
      </c>
      <c r="L74" t="str">
        <f>_xlfn.XLOOKUP(L_CC[[#This Row],[Fund center]],L_FC[Fund center],L_FC[Site],"")</f>
        <v>HTC</v>
      </c>
      <c r="M74" s="4">
        <v>0</v>
      </c>
      <c r="N74" s="4">
        <v>0</v>
      </c>
      <c r="O74" s="4" t="str">
        <v>1100301200_</v>
      </c>
      <c r="P74" s="4" t="str">
        <v>1100301200_</v>
      </c>
      <c r="Q74" s="4" t="str">
        <v>HTC/BP chung</v>
      </c>
      <c r="R74" s="4" t="str">
        <v>Xét nghiệm</v>
      </c>
      <c r="S74" s="4" t="str">
        <v>-</v>
      </c>
    </row>
    <row r="75" spans="3:19" ht="13.8" x14ac:dyDescent="0.3">
      <c r="C75" s="1" t="s">
        <v>106</v>
      </c>
      <c r="D75" s="1" t="s">
        <v>2175</v>
      </c>
      <c r="E75" s="1" t="s">
        <v>2068</v>
      </c>
      <c r="F75" s="1" t="s">
        <v>103</v>
      </c>
      <c r="G75" s="1"/>
      <c r="H75" s="1"/>
      <c r="I75" s="1"/>
      <c r="J75" s="1"/>
      <c r="K75">
        <f>_xlfn.XLOOKUP(L_CC[[#This Row],[PC center]],L_PC[Profit center],L_PC[PC name])</f>
        <v>0</v>
      </c>
      <c r="L75" t="str">
        <f>_xlfn.XLOOKUP(L_CC[[#This Row],[Fund center]],L_FC[Fund center],L_FC[Site],"")</f>
        <v>HTC</v>
      </c>
      <c r="M75" s="4">
        <v>0</v>
      </c>
      <c r="N75" s="4">
        <v>0</v>
      </c>
      <c r="O75" s="4" t="str">
        <v>1100301300_</v>
      </c>
      <c r="P75" s="4" t="str">
        <v>1100301300_</v>
      </c>
      <c r="Q75" s="4" t="str">
        <v>HTC/BP chung</v>
      </c>
      <c r="R75" s="4" t="str">
        <v>Xét nghiệm</v>
      </c>
      <c r="S75" s="4" t="str">
        <v>-</v>
      </c>
    </row>
    <row r="76" spans="3:19" ht="13.8" x14ac:dyDescent="0.3">
      <c r="C76" s="1" t="s">
        <v>107</v>
      </c>
      <c r="D76" s="1" t="s">
        <v>2176</v>
      </c>
      <c r="E76" s="1" t="s">
        <v>2068</v>
      </c>
      <c r="F76" s="1" t="s">
        <v>103</v>
      </c>
      <c r="G76" s="1"/>
      <c r="H76" s="1"/>
      <c r="I76" s="1"/>
      <c r="J76" s="1"/>
      <c r="K76">
        <f>_xlfn.XLOOKUP(L_CC[[#This Row],[PC center]],L_PC[Profit center],L_PC[PC name])</f>
        <v>0</v>
      </c>
      <c r="L76" t="str">
        <f>_xlfn.XLOOKUP(L_CC[[#This Row],[Fund center]],L_FC[Fund center],L_FC[Site],"")</f>
        <v>HTC</v>
      </c>
      <c r="M76" s="4">
        <v>0</v>
      </c>
      <c r="N76" s="4">
        <v>0</v>
      </c>
      <c r="O76" s="4" t="str">
        <v>1100301400_</v>
      </c>
      <c r="P76" s="4" t="str">
        <v>1100301400_</v>
      </c>
      <c r="Q76" s="4" t="str">
        <v>HTC/BP chung</v>
      </c>
      <c r="R76" s="4" t="str">
        <v>Xét nghiệm</v>
      </c>
      <c r="S76" s="4" t="str">
        <v>-</v>
      </c>
    </row>
    <row r="77" spans="3:19" ht="13.8" x14ac:dyDescent="0.3">
      <c r="C77" s="1" t="s">
        <v>109</v>
      </c>
      <c r="D77" s="1" t="s">
        <v>2177</v>
      </c>
      <c r="E77" s="1" t="s">
        <v>2068</v>
      </c>
      <c r="F77" s="1" t="s">
        <v>103</v>
      </c>
      <c r="G77" s="1"/>
      <c r="H77" s="1"/>
      <c r="I77" s="1"/>
      <c r="J77" s="1"/>
      <c r="K77">
        <f>_xlfn.XLOOKUP(L_CC[[#This Row],[PC center]],L_PC[Profit center],L_PC[PC name])</f>
        <v>0</v>
      </c>
      <c r="L77" t="str">
        <f>_xlfn.XLOOKUP(L_CC[[#This Row],[Fund center]],L_FC[Fund center],L_FC[Site],"")</f>
        <v>HTC</v>
      </c>
      <c r="M77" s="4">
        <v>0</v>
      </c>
      <c r="N77" s="4">
        <v>0</v>
      </c>
      <c r="O77" s="4" t="str">
        <v>1100301500_</v>
      </c>
      <c r="P77" s="4" t="str">
        <v>1100301500_</v>
      </c>
      <c r="Q77" s="4" t="str">
        <v>HTC/BP chung</v>
      </c>
      <c r="R77" s="4" t="str">
        <v>Xét nghiệm</v>
      </c>
      <c r="S77" s="4" t="str">
        <v>-</v>
      </c>
    </row>
    <row r="78" spans="3:19" ht="13.8" x14ac:dyDescent="0.3">
      <c r="C78" s="1" t="s">
        <v>110</v>
      </c>
      <c r="D78" s="1" t="s">
        <v>2178</v>
      </c>
      <c r="E78" s="1" t="s">
        <v>2068</v>
      </c>
      <c r="F78" s="1" t="s">
        <v>111</v>
      </c>
      <c r="G78" s="1"/>
      <c r="H78" s="1"/>
      <c r="I78" s="1"/>
      <c r="J78" s="1"/>
      <c r="K78">
        <f>_xlfn.XLOOKUP(L_CC[[#This Row],[PC center]],L_PC[Profit center],L_PC[PC name])</f>
        <v>0</v>
      </c>
      <c r="L78" t="str">
        <f>_xlfn.XLOOKUP(L_CC[[#This Row],[Fund center]],L_FC[Fund center],L_FC[Site],"")</f>
        <v>HTC</v>
      </c>
      <c r="M78" s="4">
        <v>0</v>
      </c>
      <c r="N78" s="4">
        <v>0</v>
      </c>
      <c r="O78" s="4" t="str">
        <v>1100302000_</v>
      </c>
      <c r="P78" s="4" t="str">
        <v>1100302000_</v>
      </c>
      <c r="Q78" s="4" t="str">
        <v>HTC/BP chung</v>
      </c>
      <c r="R78" s="4" t="str">
        <v>CĐHA</v>
      </c>
      <c r="S78" s="4" t="str">
        <v>-</v>
      </c>
    </row>
    <row r="79" spans="3:19" ht="13.8" x14ac:dyDescent="0.3">
      <c r="C79" s="1" t="s">
        <v>112</v>
      </c>
      <c r="D79" s="1" t="s">
        <v>2179</v>
      </c>
      <c r="E79" s="1" t="s">
        <v>2068</v>
      </c>
      <c r="F79" s="1" t="s">
        <v>111</v>
      </c>
      <c r="G79" s="1"/>
      <c r="H79" s="1"/>
      <c r="I79" s="1"/>
      <c r="J79" s="1"/>
      <c r="K79">
        <f>_xlfn.XLOOKUP(L_CC[[#This Row],[PC center]],L_PC[Profit center],L_PC[PC name])</f>
        <v>0</v>
      </c>
      <c r="L79" t="str">
        <f>_xlfn.XLOOKUP(L_CC[[#This Row],[Fund center]],L_FC[Fund center],L_FC[Site],"")</f>
        <v>HTC</v>
      </c>
      <c r="M79" s="4">
        <v>0</v>
      </c>
      <c r="N79" s="4">
        <v>0</v>
      </c>
      <c r="O79" s="4" t="str">
        <v>1100302100_</v>
      </c>
      <c r="P79" s="4" t="str">
        <v>1100302100_</v>
      </c>
      <c r="Q79" s="4" t="str">
        <v>HTC/BP chung</v>
      </c>
      <c r="R79" s="4" t="str">
        <v>CĐHA</v>
      </c>
      <c r="S79" s="4" t="str">
        <v>-</v>
      </c>
    </row>
    <row r="80" spans="3:19" ht="13.8" x14ac:dyDescent="0.3">
      <c r="C80" s="1" t="s">
        <v>113</v>
      </c>
      <c r="D80" s="1" t="s">
        <v>2180</v>
      </c>
      <c r="E80" s="1" t="s">
        <v>2068</v>
      </c>
      <c r="F80" s="1" t="s">
        <v>111</v>
      </c>
      <c r="G80" s="1"/>
      <c r="H80" s="1"/>
      <c r="I80" s="1"/>
      <c r="J80" s="1"/>
      <c r="K80">
        <f>_xlfn.XLOOKUP(L_CC[[#This Row],[PC center]],L_PC[Profit center],L_PC[PC name])</f>
        <v>0</v>
      </c>
      <c r="L80" t="str">
        <f>_xlfn.XLOOKUP(L_CC[[#This Row],[Fund center]],L_FC[Fund center],L_FC[Site],"")</f>
        <v>HTC</v>
      </c>
      <c r="M80" s="4">
        <v>0</v>
      </c>
      <c r="N80" s="4">
        <v>0</v>
      </c>
      <c r="O80" s="4" t="str">
        <v>1100302200_</v>
      </c>
      <c r="P80" s="4" t="str">
        <v>1100302200_</v>
      </c>
      <c r="Q80" s="4" t="str">
        <v>HTC/BP chung</v>
      </c>
      <c r="R80" s="4" t="str">
        <v>CĐHA</v>
      </c>
      <c r="S80" s="4" t="str">
        <v>-</v>
      </c>
    </row>
    <row r="81" spans="3:19" ht="13.8" x14ac:dyDescent="0.3">
      <c r="C81" s="1" t="s">
        <v>114</v>
      </c>
      <c r="D81" s="1" t="s">
        <v>2181</v>
      </c>
      <c r="E81" s="1" t="s">
        <v>2068</v>
      </c>
      <c r="F81" s="1" t="s">
        <v>111</v>
      </c>
      <c r="G81" s="1"/>
      <c r="H81" s="1"/>
      <c r="I81" s="1"/>
      <c r="J81" s="1"/>
      <c r="K81">
        <f>_xlfn.XLOOKUP(L_CC[[#This Row],[PC center]],L_PC[Profit center],L_PC[PC name])</f>
        <v>0</v>
      </c>
      <c r="L81" t="str">
        <f>_xlfn.XLOOKUP(L_CC[[#This Row],[Fund center]],L_FC[Fund center],L_FC[Site],"")</f>
        <v>HTC</v>
      </c>
      <c r="M81" s="4">
        <v>0</v>
      </c>
      <c r="N81" s="4">
        <v>0</v>
      </c>
      <c r="O81" s="4" t="str">
        <v>1100302300_</v>
      </c>
      <c r="P81" s="4" t="str">
        <v>1100302300_</v>
      </c>
      <c r="Q81" s="4" t="str">
        <v>HTC/BP chung</v>
      </c>
      <c r="R81" s="4" t="str">
        <v>CĐHA</v>
      </c>
      <c r="S81" s="4" t="str">
        <v>-</v>
      </c>
    </row>
    <row r="82" spans="3:19" ht="13.8" x14ac:dyDescent="0.3">
      <c r="C82" s="1" t="s">
        <v>115</v>
      </c>
      <c r="D82" s="1" t="s">
        <v>2182</v>
      </c>
      <c r="E82" s="1" t="s">
        <v>2068</v>
      </c>
      <c r="F82" s="1" t="s">
        <v>111</v>
      </c>
      <c r="G82" s="1"/>
      <c r="H82" s="1"/>
      <c r="I82" s="1"/>
      <c r="J82" s="1"/>
      <c r="K82">
        <f>_xlfn.XLOOKUP(L_CC[[#This Row],[PC center]],L_PC[Profit center],L_PC[PC name])</f>
        <v>0</v>
      </c>
      <c r="L82" t="str">
        <f>_xlfn.XLOOKUP(L_CC[[#This Row],[Fund center]],L_FC[Fund center],L_FC[Site],"")</f>
        <v>HTC</v>
      </c>
      <c r="M82" s="4">
        <v>0</v>
      </c>
      <c r="N82" s="4">
        <v>0</v>
      </c>
      <c r="O82" s="4" t="str">
        <v>1100302400_</v>
      </c>
      <c r="P82" s="4" t="str">
        <v>1100302400_</v>
      </c>
      <c r="Q82" s="4" t="str">
        <v>HTC/BP chung</v>
      </c>
      <c r="R82" s="4" t="str">
        <v>CĐHA</v>
      </c>
      <c r="S82" s="4" t="str">
        <v>-</v>
      </c>
    </row>
    <row r="83" spans="3:19" ht="13.8" x14ac:dyDescent="0.3">
      <c r="C83" s="1" t="s">
        <v>116</v>
      </c>
      <c r="D83" s="1" t="s">
        <v>2183</v>
      </c>
      <c r="E83" s="1" t="s">
        <v>2068</v>
      </c>
      <c r="F83" s="1" t="s">
        <v>111</v>
      </c>
      <c r="G83" s="1"/>
      <c r="H83" s="1"/>
      <c r="I83" s="1"/>
      <c r="J83" s="1"/>
      <c r="K83">
        <f>_xlfn.XLOOKUP(L_CC[[#This Row],[PC center]],L_PC[Profit center],L_PC[PC name])</f>
        <v>0</v>
      </c>
      <c r="L83" t="str">
        <f>_xlfn.XLOOKUP(L_CC[[#This Row],[Fund center]],L_FC[Fund center],L_FC[Site],"")</f>
        <v>HTC</v>
      </c>
      <c r="M83" s="4">
        <v>0</v>
      </c>
      <c r="N83" s="4">
        <v>0</v>
      </c>
      <c r="O83" s="4" t="str">
        <v>1100302500_</v>
      </c>
      <c r="P83" s="4" t="str">
        <v>1100302500_</v>
      </c>
      <c r="Q83" s="4" t="str">
        <v>HTC/BP chung</v>
      </c>
      <c r="R83" s="4" t="str">
        <v>CĐHA</v>
      </c>
      <c r="S83" s="4" t="str">
        <v>-</v>
      </c>
    </row>
    <row r="84" spans="3:19" ht="13.8" x14ac:dyDescent="0.3">
      <c r="C84" s="1" t="s">
        <v>117</v>
      </c>
      <c r="D84" s="1" t="s">
        <v>2184</v>
      </c>
      <c r="E84" s="1" t="s">
        <v>2068</v>
      </c>
      <c r="F84" s="1" t="s">
        <v>111</v>
      </c>
      <c r="G84" s="1"/>
      <c r="H84" s="1"/>
      <c r="I84" s="1"/>
      <c r="J84" s="1"/>
      <c r="K84">
        <f>_xlfn.XLOOKUP(L_CC[[#This Row],[PC center]],L_PC[Profit center],L_PC[PC name])</f>
        <v>0</v>
      </c>
      <c r="L84" t="str">
        <f>_xlfn.XLOOKUP(L_CC[[#This Row],[Fund center]],L_FC[Fund center],L_FC[Site],"")</f>
        <v>HTC</v>
      </c>
      <c r="M84" s="4">
        <v>0</v>
      </c>
      <c r="N84" s="4">
        <v>0</v>
      </c>
      <c r="O84" s="4" t="str">
        <v>1100302600_</v>
      </c>
      <c r="P84" s="4" t="str">
        <v>1100302600_</v>
      </c>
      <c r="Q84" s="4" t="str">
        <v>HTC/BP chung</v>
      </c>
      <c r="R84" s="4" t="str">
        <v>CĐHA</v>
      </c>
      <c r="S84" s="4" t="str">
        <v>-</v>
      </c>
    </row>
    <row r="85" spans="3:19" ht="13.8" x14ac:dyDescent="0.3">
      <c r="C85" s="1" t="s">
        <v>118</v>
      </c>
      <c r="D85" s="1" t="s">
        <v>2185</v>
      </c>
      <c r="E85" s="1" t="s">
        <v>2068</v>
      </c>
      <c r="F85" s="1" t="s">
        <v>3662</v>
      </c>
      <c r="G85" s="1"/>
      <c r="H85" s="1"/>
      <c r="I85" s="1"/>
      <c r="J85" s="1"/>
      <c r="K85">
        <f>_xlfn.XLOOKUP(L_CC[[#This Row],[PC center]],L_PC[Profit center],L_PC[PC name])</f>
        <v>0</v>
      </c>
      <c r="L85" t="str">
        <f>_xlfn.XLOOKUP(L_CC[[#This Row],[Fund center]],L_FC[Fund center],L_FC[Site],"")</f>
        <v>HTC</v>
      </c>
      <c r="M85" s="4">
        <v>0</v>
      </c>
      <c r="N85" s="4">
        <v>0</v>
      </c>
      <c r="O85" s="4" t="str">
        <v>1100302700_</v>
      </c>
      <c r="P85" s="4" t="str">
        <v>1100302700_</v>
      </c>
      <c r="Q85" s="4" t="str">
        <v>HTC/BP chung</v>
      </c>
      <c r="R85" s="4" t="str">
        <v>TT sàng lọc Vú</v>
      </c>
      <c r="S85" s="4" t="str">
        <v>-</v>
      </c>
    </row>
    <row r="86" spans="3:19" ht="13.8" x14ac:dyDescent="0.3">
      <c r="C86" s="1" t="s">
        <v>119</v>
      </c>
      <c r="D86" s="1" t="s">
        <v>2186</v>
      </c>
      <c r="E86" s="1" t="s">
        <v>2068</v>
      </c>
      <c r="F86" s="1" t="s">
        <v>3663</v>
      </c>
      <c r="G86" s="1"/>
      <c r="H86" s="1"/>
      <c r="I86" s="1"/>
      <c r="J86" s="1"/>
      <c r="K86">
        <f>_xlfn.XLOOKUP(L_CC[[#This Row],[PC center]],L_PC[Profit center],L_PC[PC name])</f>
        <v>0</v>
      </c>
      <c r="L86" t="str">
        <f>_xlfn.XLOOKUP(L_CC[[#This Row],[Fund center]],L_FC[Fund center],L_FC[Site],"")</f>
        <v>HTC</v>
      </c>
      <c r="M86" s="4">
        <v>0</v>
      </c>
      <c r="N86" s="4">
        <v>0</v>
      </c>
      <c r="O86" s="4" t="str">
        <v>1100302800_</v>
      </c>
      <c r="P86" s="4" t="str">
        <v>1100302800_</v>
      </c>
      <c r="Q86" s="4" t="str">
        <v>HTC/BP chung</v>
      </c>
      <c r="R86" s="4" t="str">
        <v>TT sàng lọc Giáp</v>
      </c>
      <c r="S86" s="4" t="str">
        <v>-</v>
      </c>
    </row>
    <row r="87" spans="3:19" ht="13.8" x14ac:dyDescent="0.3">
      <c r="C87" s="1" t="s">
        <v>120</v>
      </c>
      <c r="D87" s="1" t="s">
        <v>2187</v>
      </c>
      <c r="E87" s="1" t="s">
        <v>2068</v>
      </c>
      <c r="F87" s="1" t="s">
        <v>2102</v>
      </c>
      <c r="G87" s="1"/>
      <c r="H87" s="1"/>
      <c r="I87" s="1"/>
      <c r="J87" s="1"/>
      <c r="K87">
        <f>_xlfn.XLOOKUP(L_CC[[#This Row],[PC center]],L_PC[Profit center],L_PC[PC name])</f>
        <v>0</v>
      </c>
      <c r="L87" t="str">
        <f>_xlfn.XLOOKUP(L_CC[[#This Row],[Fund center]],L_FC[Fund center],L_FC[Site],"")</f>
        <v>HTC</v>
      </c>
      <c r="M87" s="4">
        <v>0</v>
      </c>
      <c r="N87" s="4">
        <v>0</v>
      </c>
      <c r="O87" s="4" t="str">
        <v>1100303000_</v>
      </c>
      <c r="P87" s="4" t="str">
        <v>1100303000_</v>
      </c>
      <c r="Q87" s="4" t="str">
        <v>HTC/BP chung</v>
      </c>
      <c r="R87" s="4" t="str">
        <v>Liệu pháp tế bào</v>
      </c>
      <c r="S87" s="4" t="str">
        <v>-</v>
      </c>
    </row>
    <row r="88" spans="3:19" ht="13.8" x14ac:dyDescent="0.3">
      <c r="C88" s="1" t="s">
        <v>121</v>
      </c>
      <c r="D88" s="1" t="s">
        <v>2188</v>
      </c>
      <c r="E88" s="1" t="s">
        <v>2068</v>
      </c>
      <c r="F88" s="1" t="s">
        <v>2100</v>
      </c>
      <c r="G88" s="1"/>
      <c r="H88" s="1"/>
      <c r="I88" s="1"/>
      <c r="J88" s="1"/>
      <c r="K88">
        <f>_xlfn.XLOOKUP(L_CC[[#This Row],[PC center]],L_PC[Profit center],L_PC[PC name])</f>
        <v>0</v>
      </c>
      <c r="L88" t="str">
        <f>_xlfn.XLOOKUP(L_CC[[#This Row],[Fund center]],L_FC[Fund center],L_FC[Site],"")</f>
        <v>HTC</v>
      </c>
      <c r="M88" s="4">
        <v>0</v>
      </c>
      <c r="N88" s="4">
        <v>0</v>
      </c>
      <c r="O88" s="4" t="str">
        <v>1100304000_</v>
      </c>
      <c r="P88" s="4" t="str">
        <v>1100304000_</v>
      </c>
      <c r="Q88" s="4" t="str">
        <v>HTC/BP chung</v>
      </c>
      <c r="R88" s="4" t="str">
        <v>Biobank</v>
      </c>
      <c r="S88" s="4" t="str">
        <v>-</v>
      </c>
    </row>
    <row r="89" spans="3:19" ht="13.8" x14ac:dyDescent="0.3">
      <c r="C89" s="1" t="s">
        <v>122</v>
      </c>
      <c r="D89" s="1" t="s">
        <v>2189</v>
      </c>
      <c r="E89" s="1" t="s">
        <v>2068</v>
      </c>
      <c r="F89" s="1" t="s">
        <v>2101</v>
      </c>
      <c r="G89" s="1"/>
      <c r="H89" s="1"/>
      <c r="I89" s="1"/>
      <c r="J89" s="1"/>
      <c r="K89">
        <f>_xlfn.XLOOKUP(L_CC[[#This Row],[PC center]],L_PC[Profit center],L_PC[PC name])</f>
        <v>0</v>
      </c>
      <c r="L89" t="str">
        <f>_xlfn.XLOOKUP(L_CC[[#This Row],[Fund center]],L_FC[Fund center],L_FC[Site],"")</f>
        <v>HTC</v>
      </c>
      <c r="M89" s="4">
        <v>0</v>
      </c>
      <c r="N89" s="4">
        <v>0</v>
      </c>
      <c r="O89" s="4" t="str">
        <v>1100305000_</v>
      </c>
      <c r="P89" s="4" t="str">
        <v>1100305000_</v>
      </c>
      <c r="Q89" s="4" t="str">
        <v>HTC/BP chung</v>
      </c>
      <c r="R89" s="4" t="str">
        <v>Di truyền y học</v>
      </c>
      <c r="S89" s="4" t="str">
        <v>-</v>
      </c>
    </row>
    <row r="90" spans="3:19" ht="13.8" x14ac:dyDescent="0.3">
      <c r="C90" s="1" t="s">
        <v>123</v>
      </c>
      <c r="D90" s="1" t="s">
        <v>2190</v>
      </c>
      <c r="E90" s="1" t="s">
        <v>2068</v>
      </c>
      <c r="F90" s="1" t="s">
        <v>4</v>
      </c>
      <c r="G90" s="1"/>
      <c r="H90" s="1"/>
      <c r="I90" s="1"/>
      <c r="J90" s="1" t="s">
        <v>3668</v>
      </c>
      <c r="K90">
        <f>_xlfn.XLOOKUP(L_CC[[#This Row],[PC center]],L_PC[Profit center],L_PC[PC name])</f>
        <v>0</v>
      </c>
      <c r="L90" t="str">
        <f>_xlfn.XLOOKUP(L_CC[[#This Row],[Fund center]],L_FC[Fund center],L_FC[Site],"")</f>
        <v>HTC</v>
      </c>
      <c r="M90" s="4">
        <v>0</v>
      </c>
      <c r="N90" s="4">
        <v>0</v>
      </c>
      <c r="O90" s="4" t="str">
        <v>1100305001_</v>
      </c>
      <c r="P90" s="4" t="str">
        <v>1100305001_</v>
      </c>
      <c r="Q90" s="4" t="str">
        <v>HTC/BP chung</v>
      </c>
      <c r="R90" s="4" t="e">
        <v>#N/A</v>
      </c>
      <c r="S90" s="4" t="str">
        <v>-</v>
      </c>
    </row>
    <row r="91" spans="3:19" ht="13.8" x14ac:dyDescent="0.3">
      <c r="C91" s="1" t="s">
        <v>124</v>
      </c>
      <c r="D91" s="1" t="s">
        <v>3141</v>
      </c>
      <c r="E91" s="1" t="s">
        <v>2068</v>
      </c>
      <c r="F91" s="1" t="s">
        <v>2099</v>
      </c>
      <c r="G91" s="1"/>
      <c r="H91" s="1"/>
      <c r="I91" s="1"/>
      <c r="J91" s="1"/>
      <c r="K91">
        <f>_xlfn.XLOOKUP(L_CC[[#This Row],[PC center]],L_PC[Profit center],L_PC[PC name])</f>
        <v>0</v>
      </c>
      <c r="L91" t="str">
        <f>_xlfn.XLOOKUP(L_CC[[#This Row],[Fund center]],L_FC[Fund center],L_FC[Site],"")</f>
        <v>HTC</v>
      </c>
      <c r="M91" s="4">
        <v>0</v>
      </c>
      <c r="N91" s="4">
        <v>0</v>
      </c>
      <c r="O91" s="4" t="str">
        <v>1100306000_</v>
      </c>
      <c r="P91" s="4" t="str">
        <v>1100306000_</v>
      </c>
      <c r="Q91" s="4" t="str">
        <v>HTC/BP chung</v>
      </c>
      <c r="R91" s="4" t="str">
        <v>QC</v>
      </c>
      <c r="S91" s="4" t="str">
        <v>-</v>
      </c>
    </row>
    <row r="92" spans="3:19" ht="13.8" x14ac:dyDescent="0.3">
      <c r="C92" s="1" t="s">
        <v>125</v>
      </c>
      <c r="D92" s="1" t="s">
        <v>2191</v>
      </c>
      <c r="E92" s="1" t="s">
        <v>2068</v>
      </c>
      <c r="F92" s="1" t="s">
        <v>126</v>
      </c>
      <c r="G92" s="1"/>
      <c r="H92" s="1"/>
      <c r="I92" s="1"/>
      <c r="J92" s="1"/>
      <c r="K92">
        <f>_xlfn.XLOOKUP(L_CC[[#This Row],[PC center]],L_PC[Profit center],L_PC[PC name])</f>
        <v>0</v>
      </c>
      <c r="L92" t="str">
        <f>_xlfn.XLOOKUP(L_CC[[#This Row],[Fund center]],L_FC[Fund center],L_FC[Site],"")</f>
        <v>HTC</v>
      </c>
      <c r="M92" s="4">
        <v>0</v>
      </c>
      <c r="N92" s="4">
        <v>0</v>
      </c>
      <c r="O92" s="4" t="str">
        <v>1100401100_</v>
      </c>
      <c r="P92" s="4" t="str">
        <v>1100401100_</v>
      </c>
      <c r="Q92" s="4" t="str">
        <v>HTC/BP chung</v>
      </c>
      <c r="R92" s="4" t="str">
        <v>Hồi sức</v>
      </c>
      <c r="S92" s="4" t="str">
        <v>-</v>
      </c>
    </row>
    <row r="93" spans="3:19" ht="13.8" x14ac:dyDescent="0.3">
      <c r="C93" s="1" t="s">
        <v>127</v>
      </c>
      <c r="D93" s="1" t="s">
        <v>2192</v>
      </c>
      <c r="E93" s="1" t="s">
        <v>2068</v>
      </c>
      <c r="F93" s="1" t="s">
        <v>128</v>
      </c>
      <c r="G93" s="1"/>
      <c r="H93" s="1"/>
      <c r="I93" s="1"/>
      <c r="J93" s="1"/>
      <c r="K93">
        <f>_xlfn.XLOOKUP(L_CC[[#This Row],[PC center]],L_PC[Profit center],L_PC[PC name])</f>
        <v>0</v>
      </c>
      <c r="L93" t="str">
        <f>_xlfn.XLOOKUP(L_CC[[#This Row],[Fund center]],L_FC[Fund center],L_FC[Site],"")</f>
        <v>HTC</v>
      </c>
      <c r="M93" s="4">
        <v>0</v>
      </c>
      <c r="N93" s="4">
        <v>0</v>
      </c>
      <c r="O93" s="4" t="str">
        <v>1100401200_</v>
      </c>
      <c r="P93" s="4" t="str">
        <v>1100401200_</v>
      </c>
      <c r="Q93" s="4" t="str">
        <v>HTC/BP chung</v>
      </c>
      <c r="R93" s="4" t="str">
        <v>Cấp cứu</v>
      </c>
      <c r="S93" s="4" t="str">
        <v>-</v>
      </c>
    </row>
    <row r="94" spans="3:19" ht="13.8" x14ac:dyDescent="0.3">
      <c r="C94" s="1" t="s">
        <v>129</v>
      </c>
      <c r="D94" s="1" t="s">
        <v>2193</v>
      </c>
      <c r="E94" s="1" t="s">
        <v>2068</v>
      </c>
      <c r="F94" s="1" t="s">
        <v>2105</v>
      </c>
      <c r="G94" s="1"/>
      <c r="H94" s="1"/>
      <c r="I94" s="1"/>
      <c r="J94" s="1"/>
      <c r="K94">
        <f>_xlfn.XLOOKUP(L_CC[[#This Row],[PC center]],L_PC[Profit center],L_PC[PC name])</f>
        <v>0</v>
      </c>
      <c r="L94" t="str">
        <f>_xlfn.XLOOKUP(L_CC[[#This Row],[Fund center]],L_FC[Fund center],L_FC[Site],"")</f>
        <v>HTC</v>
      </c>
      <c r="M94" s="4">
        <v>0</v>
      </c>
      <c r="N94" s="4">
        <v>0</v>
      </c>
      <c r="O94" s="4" t="str">
        <v>1100401300_</v>
      </c>
      <c r="P94" s="4" t="str">
        <v>1100401300_</v>
      </c>
      <c r="Q94" s="4" t="str">
        <v>HTC/BP chung</v>
      </c>
      <c r="R94" s="4" t="str">
        <v>CK khác</v>
      </c>
      <c r="S94" s="4" t="str">
        <v>-</v>
      </c>
    </row>
    <row r="95" spans="3:19" ht="13.8" x14ac:dyDescent="0.3">
      <c r="C95" s="1" t="s">
        <v>131</v>
      </c>
      <c r="D95" s="1" t="s">
        <v>2194</v>
      </c>
      <c r="E95" s="1" t="s">
        <v>2068</v>
      </c>
      <c r="F95" s="1" t="s">
        <v>133</v>
      </c>
      <c r="G95" s="1"/>
      <c r="H95" s="1"/>
      <c r="I95" s="1"/>
      <c r="J95" s="1"/>
      <c r="K95">
        <f>_xlfn.XLOOKUP(L_CC[[#This Row],[PC center]],L_PC[Profit center],L_PC[PC name])</f>
        <v>0</v>
      </c>
      <c r="L95" t="str">
        <f>_xlfn.XLOOKUP(L_CC[[#This Row],[Fund center]],L_FC[Fund center],L_FC[Site],"")</f>
        <v>HTC</v>
      </c>
      <c r="M95" s="4">
        <v>0</v>
      </c>
      <c r="N95" s="4">
        <v>0</v>
      </c>
      <c r="O95" s="4" t="str">
        <v>1100402000_</v>
      </c>
      <c r="P95" s="4" t="str">
        <v>1100402000_</v>
      </c>
      <c r="Q95" s="4" t="str">
        <v>HTC/BP chung</v>
      </c>
      <c r="R95" s="4" t="str">
        <v>Sản khoa</v>
      </c>
      <c r="S95" s="4" t="str">
        <v>-</v>
      </c>
    </row>
    <row r="96" spans="3:19" ht="13.8" x14ac:dyDescent="0.3">
      <c r="C96" s="1" t="s">
        <v>132</v>
      </c>
      <c r="D96" s="1" t="s">
        <v>2195</v>
      </c>
      <c r="E96" s="1" t="s">
        <v>2068</v>
      </c>
      <c r="F96" s="1" t="s">
        <v>133</v>
      </c>
      <c r="G96" s="1"/>
      <c r="H96" s="1"/>
      <c r="I96" s="1"/>
      <c r="J96" s="1"/>
      <c r="K96">
        <f>_xlfn.XLOOKUP(L_CC[[#This Row],[PC center]],L_PC[Profit center],L_PC[PC name])</f>
        <v>0</v>
      </c>
      <c r="L96" t="str">
        <f>_xlfn.XLOOKUP(L_CC[[#This Row],[Fund center]],L_FC[Fund center],L_FC[Site],"")</f>
        <v>HTC</v>
      </c>
      <c r="M96" s="4">
        <v>0</v>
      </c>
      <c r="N96" s="4">
        <v>0</v>
      </c>
      <c r="O96" s="4" t="str">
        <v>1100402100_</v>
      </c>
      <c r="P96" s="4" t="str">
        <v>1100402100_</v>
      </c>
      <c r="Q96" s="4" t="str">
        <v>HTC/BP chung</v>
      </c>
      <c r="R96" s="4" t="str">
        <v>Sản khoa</v>
      </c>
      <c r="S96" s="4" t="str">
        <v>-</v>
      </c>
    </row>
    <row r="97" spans="3:19" ht="13.8" x14ac:dyDescent="0.3">
      <c r="C97" s="1" t="s">
        <v>135</v>
      </c>
      <c r="D97" s="1" t="s">
        <v>2196</v>
      </c>
      <c r="E97" s="1" t="s">
        <v>2068</v>
      </c>
      <c r="F97" s="1" t="s">
        <v>136</v>
      </c>
      <c r="G97" s="1"/>
      <c r="H97" s="1"/>
      <c r="I97" s="1"/>
      <c r="J97" s="1"/>
      <c r="K97">
        <f>_xlfn.XLOOKUP(L_CC[[#This Row],[PC center]],L_PC[Profit center],L_PC[PC name])</f>
        <v>0</v>
      </c>
      <c r="L97" t="str">
        <f>_xlfn.XLOOKUP(L_CC[[#This Row],[Fund center]],L_FC[Fund center],L_FC[Site],"")</f>
        <v>HTC</v>
      </c>
      <c r="M97" s="4">
        <v>0</v>
      </c>
      <c r="N97" s="4">
        <v>0</v>
      </c>
      <c r="O97" s="4" t="str">
        <v>1100402200_</v>
      </c>
      <c r="P97" s="4" t="str">
        <v>1100402200_</v>
      </c>
      <c r="Q97" s="4" t="str">
        <v>HTC/BP chung</v>
      </c>
      <c r="R97" s="4" t="str">
        <v>Phụ khoa</v>
      </c>
      <c r="S97" s="4" t="str">
        <v>-</v>
      </c>
    </row>
    <row r="98" spans="3:19" ht="13.8" x14ac:dyDescent="0.3">
      <c r="C98" s="1" t="s">
        <v>137</v>
      </c>
      <c r="D98" s="1" t="s">
        <v>2197</v>
      </c>
      <c r="E98" s="1" t="s">
        <v>2068</v>
      </c>
      <c r="F98" s="1" t="s">
        <v>133</v>
      </c>
      <c r="G98" s="1"/>
      <c r="H98" s="1"/>
      <c r="I98" s="1"/>
      <c r="J98" s="1"/>
      <c r="K98">
        <f>_xlfn.XLOOKUP(L_CC[[#This Row],[PC center]],L_PC[Profit center],L_PC[PC name])</f>
        <v>0</v>
      </c>
      <c r="L98" t="str">
        <f>_xlfn.XLOOKUP(L_CC[[#This Row],[Fund center]],L_FC[Fund center],L_FC[Site],"")</f>
        <v>HTC</v>
      </c>
      <c r="M98" s="4">
        <v>0</v>
      </c>
      <c r="N98" s="4">
        <v>0</v>
      </c>
      <c r="O98" s="4" t="str">
        <v>1100402300_</v>
      </c>
      <c r="P98" s="4" t="str">
        <v>1100402300_</v>
      </c>
      <c r="Q98" s="4" t="str">
        <v>HTC/BP chung</v>
      </c>
      <c r="R98" s="4" t="str">
        <v>Sản khoa</v>
      </c>
      <c r="S98" s="4" t="str">
        <v>-</v>
      </c>
    </row>
    <row r="99" spans="3:19" ht="13.8" x14ac:dyDescent="0.3">
      <c r="C99" s="1" t="s">
        <v>138</v>
      </c>
      <c r="D99" s="1" t="s">
        <v>2198</v>
      </c>
      <c r="E99" s="1" t="s">
        <v>2068</v>
      </c>
      <c r="F99" s="1" t="s">
        <v>139</v>
      </c>
      <c r="G99" s="1"/>
      <c r="H99" s="1"/>
      <c r="I99" s="1"/>
      <c r="J99" s="1"/>
      <c r="K99">
        <f>_xlfn.XLOOKUP(L_CC[[#This Row],[PC center]],L_PC[Profit center],L_PC[PC name])</f>
        <v>0</v>
      </c>
      <c r="L99" t="str">
        <f>_xlfn.XLOOKUP(L_CC[[#This Row],[Fund center]],L_FC[Fund center],L_FC[Site],"")</f>
        <v>HTC</v>
      </c>
      <c r="M99" s="4">
        <v>0</v>
      </c>
      <c r="N99" s="4">
        <v>0</v>
      </c>
      <c r="O99" s="4" t="str">
        <v>1100403000_</v>
      </c>
      <c r="P99" s="4" t="str">
        <v>1100403000_</v>
      </c>
      <c r="Q99" s="4" t="str">
        <v>HTC/BP chung</v>
      </c>
      <c r="R99" s="4" t="str">
        <v>IVF</v>
      </c>
      <c r="S99" s="4" t="str">
        <v>-</v>
      </c>
    </row>
    <row r="100" spans="3:19" ht="13.8" x14ac:dyDescent="0.3">
      <c r="C100" s="1" t="s">
        <v>140</v>
      </c>
      <c r="D100" s="1" t="s">
        <v>2199</v>
      </c>
      <c r="E100" s="1" t="s">
        <v>2068</v>
      </c>
      <c r="F100" s="1" t="s">
        <v>141</v>
      </c>
      <c r="G100" s="1"/>
      <c r="H100" s="1"/>
      <c r="I100" s="1"/>
      <c r="J100" s="1"/>
      <c r="K100">
        <f>_xlfn.XLOOKUP(L_CC[[#This Row],[PC center]],L_PC[Profit center],L_PC[PC name])</f>
        <v>0</v>
      </c>
      <c r="L100" t="str">
        <f>_xlfn.XLOOKUP(L_CC[[#This Row],[Fund center]],L_FC[Fund center],L_FC[Site],"")</f>
        <v>HTC</v>
      </c>
      <c r="M100" s="4">
        <v>0</v>
      </c>
      <c r="N100" s="4">
        <v>0</v>
      </c>
      <c r="O100" s="4" t="str">
        <v>1100404000_</v>
      </c>
      <c r="P100" s="4" t="str">
        <v>1100404000_</v>
      </c>
      <c r="Q100" s="4" t="str">
        <v>HTC/BP chung</v>
      </c>
      <c r="R100" s="4" t="str">
        <v>Sơ sinh</v>
      </c>
      <c r="S100" s="4" t="str">
        <v>-</v>
      </c>
    </row>
    <row r="101" spans="3:19" ht="13.8" x14ac:dyDescent="0.3">
      <c r="C101" s="1" t="s">
        <v>142</v>
      </c>
      <c r="D101" s="1" t="s">
        <v>2200</v>
      </c>
      <c r="E101" s="1" t="s">
        <v>2068</v>
      </c>
      <c r="F101" s="1" t="s">
        <v>1873</v>
      </c>
      <c r="G101" s="1"/>
      <c r="H101" s="1"/>
      <c r="I101" s="1"/>
      <c r="J101" s="1"/>
      <c r="K101">
        <f>_xlfn.XLOOKUP(L_CC[[#This Row],[PC center]],L_PC[Profit center],L_PC[PC name])</f>
        <v>0</v>
      </c>
      <c r="L101" t="str">
        <f>_xlfn.XLOOKUP(L_CC[[#This Row],[Fund center]],L_FC[Fund center],L_FC[Site],"")</f>
        <v>HTC</v>
      </c>
      <c r="M101" s="4">
        <v>0</v>
      </c>
      <c r="N101" s="4">
        <v>0</v>
      </c>
      <c r="O101" s="4" t="str">
        <v>1100405000_</v>
      </c>
      <c r="P101" s="4" t="str">
        <v>1100405000_</v>
      </c>
      <c r="Q101" s="4" t="str">
        <v>HTC/BP chung</v>
      </c>
      <c r="R101" s="4" t="str">
        <v>Y học tái tạo</v>
      </c>
      <c r="S101" s="4" t="str">
        <v>-</v>
      </c>
    </row>
    <row r="102" spans="3:19" ht="13.8" x14ac:dyDescent="0.3">
      <c r="C102" s="1" t="s">
        <v>143</v>
      </c>
      <c r="D102" s="1" t="s">
        <v>2201</v>
      </c>
      <c r="E102" s="1" t="s">
        <v>2068</v>
      </c>
      <c r="F102" s="1" t="s">
        <v>1873</v>
      </c>
      <c r="G102" s="1"/>
      <c r="H102" s="1"/>
      <c r="I102" s="1"/>
      <c r="J102" s="1"/>
      <c r="K102">
        <f>_xlfn.XLOOKUP(L_CC[[#This Row],[PC center]],L_PC[Profit center],L_PC[PC name])</f>
        <v>0</v>
      </c>
      <c r="L102" t="str">
        <f>_xlfn.XLOOKUP(L_CC[[#This Row],[Fund center]],L_FC[Fund center],L_FC[Site],"")</f>
        <v>HTC</v>
      </c>
      <c r="M102" s="4">
        <v>0</v>
      </c>
      <c r="N102" s="4">
        <v>0</v>
      </c>
      <c r="O102" s="4" t="str">
        <v>1100405100_</v>
      </c>
      <c r="P102" s="4" t="str">
        <v>1100405100_</v>
      </c>
      <c r="Q102" s="4" t="str">
        <v>HTC/BP chung</v>
      </c>
      <c r="R102" s="4" t="str">
        <v>Y học tái tạo</v>
      </c>
      <c r="S102" s="4" t="str">
        <v>-</v>
      </c>
    </row>
    <row r="103" spans="3:19" ht="13.8" x14ac:dyDescent="0.3">
      <c r="C103" s="1" t="s">
        <v>144</v>
      </c>
      <c r="D103" s="1" t="s">
        <v>2202</v>
      </c>
      <c r="E103" s="1" t="s">
        <v>2068</v>
      </c>
      <c r="F103" s="1" t="s">
        <v>1873</v>
      </c>
      <c r="G103" s="1"/>
      <c r="H103" s="1"/>
      <c r="I103" s="1"/>
      <c r="J103" s="1"/>
      <c r="K103">
        <f>_xlfn.XLOOKUP(L_CC[[#This Row],[PC center]],L_PC[Profit center],L_PC[PC name])</f>
        <v>0</v>
      </c>
      <c r="L103" t="str">
        <f>_xlfn.XLOOKUP(L_CC[[#This Row],[Fund center]],L_FC[Fund center],L_FC[Site],"")</f>
        <v>HTC</v>
      </c>
      <c r="M103" s="4">
        <v>0</v>
      </c>
      <c r="N103" s="4">
        <v>0</v>
      </c>
      <c r="O103" s="4" t="str">
        <v>1100405200_</v>
      </c>
      <c r="P103" s="4" t="str">
        <v>1100405200_</v>
      </c>
      <c r="Q103" s="4" t="str">
        <v>HTC/BP chung</v>
      </c>
      <c r="R103" s="4" t="str">
        <v>Y học tái tạo</v>
      </c>
      <c r="S103" s="4" t="str">
        <v>-</v>
      </c>
    </row>
    <row r="104" spans="3:19" ht="13.8" x14ac:dyDescent="0.3">
      <c r="C104" s="1" t="s">
        <v>145</v>
      </c>
      <c r="D104" s="1" t="s">
        <v>2203</v>
      </c>
      <c r="E104" s="1" t="s">
        <v>2068</v>
      </c>
      <c r="F104" s="1" t="s">
        <v>146</v>
      </c>
      <c r="G104" s="1"/>
      <c r="H104" s="1"/>
      <c r="I104" s="1"/>
      <c r="J104" s="1"/>
      <c r="K104">
        <f>_xlfn.XLOOKUP(L_CC[[#This Row],[PC center]],L_PC[Profit center],L_PC[PC name])</f>
        <v>0</v>
      </c>
      <c r="L104" t="str">
        <f>_xlfn.XLOOKUP(L_CC[[#This Row],[Fund center]],L_FC[Fund center],L_FC[Site],"")</f>
        <v>HTC</v>
      </c>
      <c r="M104" s="4">
        <v>0</v>
      </c>
      <c r="N104" s="4">
        <v>0</v>
      </c>
      <c r="O104" s="4" t="str">
        <v>1100406100_</v>
      </c>
      <c r="P104" s="4" t="str">
        <v>1100406100_</v>
      </c>
      <c r="Q104" s="4" t="str">
        <v>HTC/BP chung</v>
      </c>
      <c r="R104" s="4" t="str">
        <v>Nội Nhi</v>
      </c>
      <c r="S104" s="4" t="str">
        <v>-</v>
      </c>
    </row>
    <row r="105" spans="3:19" ht="13.8" x14ac:dyDescent="0.3">
      <c r="C105" s="1" t="s">
        <v>147</v>
      </c>
      <c r="D105" s="1" t="s">
        <v>2204</v>
      </c>
      <c r="E105" s="1" t="s">
        <v>2068</v>
      </c>
      <c r="F105" s="1" t="s">
        <v>148</v>
      </c>
      <c r="G105" s="1"/>
      <c r="H105" s="1"/>
      <c r="I105" s="1"/>
      <c r="J105" s="1"/>
      <c r="K105">
        <f>_xlfn.XLOOKUP(L_CC[[#This Row],[PC center]],L_PC[Profit center],L_PC[PC name])</f>
        <v>0</v>
      </c>
      <c r="L105" t="str">
        <f>_xlfn.XLOOKUP(L_CC[[#This Row],[Fund center]],L_FC[Fund center],L_FC[Site],"")</f>
        <v>HTC</v>
      </c>
      <c r="M105" s="4">
        <v>0</v>
      </c>
      <c r="N105" s="4">
        <v>0</v>
      </c>
      <c r="O105" s="4" t="str">
        <v>1100406200_</v>
      </c>
      <c r="P105" s="4" t="str">
        <v>1100406200_</v>
      </c>
      <c r="Q105" s="4" t="str">
        <v>HTC/BP chung</v>
      </c>
      <c r="R105" s="4" t="str">
        <v>Vaccine</v>
      </c>
      <c r="S105" s="4" t="str">
        <v>-</v>
      </c>
    </row>
    <row r="106" spans="3:19" ht="13.8" x14ac:dyDescent="0.3">
      <c r="C106" s="1" t="s">
        <v>149</v>
      </c>
      <c r="D106" s="1" t="s">
        <v>2205</v>
      </c>
      <c r="E106" s="1" t="s">
        <v>2068</v>
      </c>
      <c r="F106" s="1" t="s">
        <v>146</v>
      </c>
      <c r="G106" s="1"/>
      <c r="H106" s="1"/>
      <c r="I106" s="1"/>
      <c r="J106" s="1"/>
      <c r="K106">
        <f>_xlfn.XLOOKUP(L_CC[[#This Row],[PC center]],L_PC[Profit center],L_PC[PC name])</f>
        <v>0</v>
      </c>
      <c r="L106" t="str">
        <f>_xlfn.XLOOKUP(L_CC[[#This Row],[Fund center]],L_FC[Fund center],L_FC[Site],"")</f>
        <v>HTC</v>
      </c>
      <c r="M106" s="4">
        <v>0</v>
      </c>
      <c r="N106" s="4">
        <v>0</v>
      </c>
      <c r="O106" s="4" t="str">
        <v>1100406300_</v>
      </c>
      <c r="P106" s="4" t="str">
        <v>1100406300_</v>
      </c>
      <c r="Q106" s="4" t="str">
        <v>HTC/BP chung</v>
      </c>
      <c r="R106" s="4" t="str">
        <v>Nội Nhi</v>
      </c>
      <c r="S106" s="4" t="str">
        <v>-</v>
      </c>
    </row>
    <row r="107" spans="3:19" ht="13.8" x14ac:dyDescent="0.3">
      <c r="C107" s="1" t="s">
        <v>150</v>
      </c>
      <c r="D107" s="1" t="s">
        <v>2206</v>
      </c>
      <c r="E107" s="1" t="s">
        <v>2068</v>
      </c>
      <c r="F107" s="1" t="s">
        <v>146</v>
      </c>
      <c r="G107" s="1"/>
      <c r="H107" s="1"/>
      <c r="I107" s="1"/>
      <c r="J107" s="1"/>
      <c r="K107">
        <f>_xlfn.XLOOKUP(L_CC[[#This Row],[PC center]],L_PC[Profit center],L_PC[PC name])</f>
        <v>0</v>
      </c>
      <c r="L107" t="str">
        <f>_xlfn.XLOOKUP(L_CC[[#This Row],[Fund center]],L_FC[Fund center],L_FC[Site],"")</f>
        <v>HTC</v>
      </c>
      <c r="M107" s="4">
        <v>0</v>
      </c>
      <c r="N107" s="4">
        <v>0</v>
      </c>
      <c r="O107" s="4" t="str">
        <v>1100406400_</v>
      </c>
      <c r="P107" s="4" t="str">
        <v>1100406400_</v>
      </c>
      <c r="Q107" s="4" t="str">
        <v>HTC/BP chung</v>
      </c>
      <c r="R107" s="4" t="str">
        <v>Nội Nhi</v>
      </c>
      <c r="S107" s="4" t="str">
        <v>-</v>
      </c>
    </row>
    <row r="108" spans="3:19" ht="13.8" x14ac:dyDescent="0.3">
      <c r="C108" s="1" t="s">
        <v>151</v>
      </c>
      <c r="D108" s="1" t="s">
        <v>2207</v>
      </c>
      <c r="E108" s="1" t="s">
        <v>2068</v>
      </c>
      <c r="F108" s="1" t="s">
        <v>3660</v>
      </c>
      <c r="G108" s="1"/>
      <c r="H108" s="1"/>
      <c r="I108" s="1"/>
      <c r="J108" s="1"/>
      <c r="K108">
        <f>_xlfn.XLOOKUP(L_CC[[#This Row],[PC center]],L_PC[Profit center],L_PC[PC name])</f>
        <v>0</v>
      </c>
      <c r="L108" t="str">
        <f>_xlfn.XLOOKUP(L_CC[[#This Row],[Fund center]],L_FC[Fund center],L_FC[Site],"")</f>
        <v>HTC</v>
      </c>
      <c r="M108" s="4">
        <v>0</v>
      </c>
      <c r="N108" s="4">
        <v>0</v>
      </c>
      <c r="O108" s="4" t="str">
        <v>1100407100_</v>
      </c>
      <c r="P108" s="4" t="str">
        <v>1100407100_</v>
      </c>
      <c r="Q108" s="4" t="str">
        <v>HTC/BP chung</v>
      </c>
      <c r="R108" s="4" t="str">
        <v>CTCH</v>
      </c>
      <c r="S108" s="4" t="str">
        <v>-</v>
      </c>
    </row>
    <row r="109" spans="3:19" ht="13.8" x14ac:dyDescent="0.3">
      <c r="C109" s="1" t="s">
        <v>998</v>
      </c>
      <c r="D109" s="1" t="s">
        <v>2208</v>
      </c>
      <c r="E109" s="1" t="s">
        <v>2068</v>
      </c>
      <c r="F109" s="1" t="s">
        <v>321</v>
      </c>
      <c r="G109" s="1"/>
      <c r="H109" s="1"/>
      <c r="I109" s="1"/>
      <c r="J109" s="1"/>
      <c r="K109">
        <f>_xlfn.XLOOKUP(L_CC[[#This Row],[PC center]],L_PC[Profit center],L_PC[PC name])</f>
        <v>0</v>
      </c>
      <c r="L109" t="str">
        <f>_xlfn.XLOOKUP(L_CC[[#This Row],[Fund center]],L_FC[Fund center],L_FC[Site],"")</f>
        <v>HTC</v>
      </c>
      <c r="M109" s="4">
        <v>0</v>
      </c>
      <c r="N109" s="4">
        <v>0</v>
      </c>
      <c r="O109" s="4" t="str">
        <v>1100407200_</v>
      </c>
      <c r="P109" s="4" t="str">
        <v>1100407200_</v>
      </c>
      <c r="Q109" s="4" t="str">
        <v>HTC/BP chung</v>
      </c>
      <c r="R109" s="4" t="str">
        <v>Ngoại tiêu hóa</v>
      </c>
      <c r="S109" s="4" t="str">
        <v>-</v>
      </c>
    </row>
    <row r="110" spans="3:19" ht="13.8" x14ac:dyDescent="0.3">
      <c r="C110" s="1" t="s">
        <v>999</v>
      </c>
      <c r="D110" s="1" t="s">
        <v>2209</v>
      </c>
      <c r="E110" s="1" t="s">
        <v>2068</v>
      </c>
      <c r="F110" s="1" t="s">
        <v>323</v>
      </c>
      <c r="G110" s="1"/>
      <c r="H110" s="1"/>
      <c r="I110" s="1"/>
      <c r="J110" s="1"/>
      <c r="K110">
        <f>_xlfn.XLOOKUP(L_CC[[#This Row],[PC center]],L_PC[Profit center],L_PC[PC name])</f>
        <v>0</v>
      </c>
      <c r="L110" t="str">
        <f>_xlfn.XLOOKUP(L_CC[[#This Row],[Fund center]],L_FC[Fund center],L_FC[Site],"")</f>
        <v>HTC</v>
      </c>
      <c r="M110" s="4">
        <v>0</v>
      </c>
      <c r="N110" s="4">
        <v>0</v>
      </c>
      <c r="O110" s="4" t="str">
        <v>1100407300_</v>
      </c>
      <c r="P110" s="4" t="str">
        <v>1100407300_</v>
      </c>
      <c r="Q110" s="4" t="str">
        <v>HTC/BP chung</v>
      </c>
      <c r="R110" s="4" t="str">
        <v>Ngoại tiết niệu</v>
      </c>
      <c r="S110" s="4" t="str">
        <v>-</v>
      </c>
    </row>
    <row r="111" spans="3:19" ht="13.8" x14ac:dyDescent="0.3">
      <c r="C111" s="1" t="s">
        <v>152</v>
      </c>
      <c r="D111" s="1" t="s">
        <v>2210</v>
      </c>
      <c r="E111" s="1" t="s">
        <v>2068</v>
      </c>
      <c r="F111" s="1" t="s">
        <v>153</v>
      </c>
      <c r="G111" s="1"/>
      <c r="H111" s="1"/>
      <c r="I111" s="1"/>
      <c r="J111" s="1"/>
      <c r="K111">
        <f>_xlfn.XLOOKUP(L_CC[[#This Row],[PC center]],L_PC[Profit center],L_PC[PC name])</f>
        <v>0</v>
      </c>
      <c r="L111" t="str">
        <f>_xlfn.XLOOKUP(L_CC[[#This Row],[Fund center]],L_FC[Fund center],L_FC[Site],"")</f>
        <v>HTC</v>
      </c>
      <c r="M111" s="4">
        <v>0</v>
      </c>
      <c r="N111" s="4">
        <v>0</v>
      </c>
      <c r="O111" s="4" t="str">
        <v>1100407400_</v>
      </c>
      <c r="P111" s="4" t="str">
        <v>1100407400_</v>
      </c>
      <c r="Q111" s="4" t="str">
        <v>HTC/BP chung</v>
      </c>
      <c r="R111" s="4" t="str">
        <v>Ngoại Nhi</v>
      </c>
      <c r="S111" s="4" t="str">
        <v>-</v>
      </c>
    </row>
    <row r="112" spans="3:19" ht="13.8" x14ac:dyDescent="0.3">
      <c r="C112" s="1" t="s">
        <v>154</v>
      </c>
      <c r="D112" s="1" t="s">
        <v>2211</v>
      </c>
      <c r="E112" s="1" t="s">
        <v>2068</v>
      </c>
      <c r="F112" s="1" t="s">
        <v>155</v>
      </c>
      <c r="G112" s="1"/>
      <c r="H112" s="1"/>
      <c r="I112" s="1"/>
      <c r="J112" s="1"/>
      <c r="K112">
        <f>_xlfn.XLOOKUP(L_CC[[#This Row],[PC center]],L_PC[Profit center],L_PC[PC name])</f>
        <v>0</v>
      </c>
      <c r="L112" t="str">
        <f>_xlfn.XLOOKUP(L_CC[[#This Row],[Fund center]],L_FC[Fund center],L_FC[Site],"")</f>
        <v>HTC</v>
      </c>
      <c r="M112" s="4">
        <v>0</v>
      </c>
      <c r="N112" s="4">
        <v>0</v>
      </c>
      <c r="O112" s="4" t="str">
        <v>1100407500_</v>
      </c>
      <c r="P112" s="4" t="str">
        <v>1100407500_</v>
      </c>
      <c r="Q112" s="4" t="str">
        <v>HTC/BP chung</v>
      </c>
      <c r="R112" s="4" t="str">
        <v>Ngoại thần kinh</v>
      </c>
      <c r="S112" s="4" t="str">
        <v>-</v>
      </c>
    </row>
    <row r="113" spans="3:19" ht="13.8" x14ac:dyDescent="0.3">
      <c r="C113" s="1" t="s">
        <v>156</v>
      </c>
      <c r="D113" s="1" t="s">
        <v>2212</v>
      </c>
      <c r="E113" s="1" t="s">
        <v>2068</v>
      </c>
      <c r="F113" s="1" t="s">
        <v>157</v>
      </c>
      <c r="G113" s="1"/>
      <c r="H113" s="1"/>
      <c r="I113" s="1"/>
      <c r="J113" s="1"/>
      <c r="K113">
        <f>_xlfn.XLOOKUP(L_CC[[#This Row],[PC center]],L_PC[Profit center],L_PC[PC name])</f>
        <v>0</v>
      </c>
      <c r="L113" t="str">
        <f>_xlfn.XLOOKUP(L_CC[[#This Row],[Fund center]],L_FC[Fund center],L_FC[Site],"")</f>
        <v>HTC</v>
      </c>
      <c r="M113" s="4">
        <v>0</v>
      </c>
      <c r="N113" s="4">
        <v>0</v>
      </c>
      <c r="O113" s="4" t="str">
        <v>1100407600_</v>
      </c>
      <c r="P113" s="4" t="str">
        <v>1100407600_</v>
      </c>
      <c r="Q113" s="4" t="str">
        <v>HTC/BP chung</v>
      </c>
      <c r="R113" s="4" t="str">
        <v>Phẫu thuật thẩm mỹ</v>
      </c>
      <c r="S113" s="4" t="str">
        <v>-</v>
      </c>
    </row>
    <row r="114" spans="3:19" ht="13.8" x14ac:dyDescent="0.3">
      <c r="C114" s="1" t="s">
        <v>1000</v>
      </c>
      <c r="D114" s="1" t="s">
        <v>3287</v>
      </c>
      <c r="E114" s="1" t="s">
        <v>2068</v>
      </c>
      <c r="F114" s="1" t="s">
        <v>3664</v>
      </c>
      <c r="G114" s="1"/>
      <c r="H114" s="1"/>
      <c r="I114" s="1"/>
      <c r="J114" s="1"/>
      <c r="K114">
        <f>_xlfn.XLOOKUP(L_CC[[#This Row],[PC center]],L_PC[Profit center],L_PC[PC name])</f>
        <v>0</v>
      </c>
      <c r="L114" t="str">
        <f>_xlfn.XLOOKUP(L_CC[[#This Row],[Fund center]],L_FC[Fund center],L_FC[Site],"")</f>
        <v>HTC</v>
      </c>
      <c r="M114" s="4">
        <v>0</v>
      </c>
      <c r="N114" s="4">
        <v>0</v>
      </c>
      <c r="O114" s="4" t="str">
        <v>1100407601_</v>
      </c>
      <c r="P114" s="4" t="str">
        <v>1100407601_</v>
      </c>
      <c r="Q114" s="4" t="str">
        <v>HTC/BP chung</v>
      </c>
      <c r="R114" s="4" t="str">
        <v>Nội thẩm mỹ</v>
      </c>
      <c r="S114" s="4" t="str">
        <v>-</v>
      </c>
    </row>
    <row r="115" spans="3:19" ht="13.8" x14ac:dyDescent="0.3">
      <c r="C115" s="1" t="s">
        <v>158</v>
      </c>
      <c r="D115" s="1" t="s">
        <v>2213</v>
      </c>
      <c r="E115" s="1" t="s">
        <v>2068</v>
      </c>
      <c r="F115" s="1" t="s">
        <v>3660</v>
      </c>
      <c r="G115" s="1"/>
      <c r="H115" s="1"/>
      <c r="I115" s="1"/>
      <c r="J115" s="1"/>
      <c r="K115">
        <f>_xlfn.XLOOKUP(L_CC[[#This Row],[PC center]],L_PC[Profit center],L_PC[PC name])</f>
        <v>0</v>
      </c>
      <c r="L115" t="str">
        <f>_xlfn.XLOOKUP(L_CC[[#This Row],[Fund center]],L_FC[Fund center],L_FC[Site],"")</f>
        <v>HTC</v>
      </c>
      <c r="M115" s="4">
        <v>0</v>
      </c>
      <c r="N115" s="4">
        <v>0</v>
      </c>
      <c r="O115" s="4" t="str">
        <v>1100407700_</v>
      </c>
      <c r="P115" s="4" t="str">
        <v>1100407700_</v>
      </c>
      <c r="Q115" s="4" t="str">
        <v>HTC/BP chung</v>
      </c>
      <c r="R115" s="4" t="str">
        <v>CTCH</v>
      </c>
      <c r="S115" s="4" t="str">
        <v>-</v>
      </c>
    </row>
    <row r="116" spans="3:19" ht="13.8" x14ac:dyDescent="0.3">
      <c r="C116" s="1" t="s">
        <v>159</v>
      </c>
      <c r="D116" s="1" t="s">
        <v>2214</v>
      </c>
      <c r="E116" s="1" t="s">
        <v>2068</v>
      </c>
      <c r="F116" s="1" t="s">
        <v>157</v>
      </c>
      <c r="G116" s="1"/>
      <c r="H116" s="1"/>
      <c r="I116" s="1"/>
      <c r="J116" s="1"/>
      <c r="K116">
        <f>_xlfn.XLOOKUP(L_CC[[#This Row],[PC center]],L_PC[Profit center],L_PC[PC name])</f>
        <v>0</v>
      </c>
      <c r="L116" t="str">
        <f>_xlfn.XLOOKUP(L_CC[[#This Row],[Fund center]],L_FC[Fund center],L_FC[Site],"")</f>
        <v>HTC</v>
      </c>
      <c r="M116" s="4">
        <v>0</v>
      </c>
      <c r="N116" s="4">
        <v>0</v>
      </c>
      <c r="O116" s="4" t="str">
        <v>1100407800_</v>
      </c>
      <c r="P116" s="4" t="str">
        <v>1100407800_</v>
      </c>
      <c r="Q116" s="4" t="str">
        <v>HTC/BP chung</v>
      </c>
      <c r="R116" s="4" t="str">
        <v>Phẫu thuật thẩm mỹ</v>
      </c>
      <c r="S116" s="4" t="str">
        <v>-</v>
      </c>
    </row>
    <row r="117" spans="3:19" ht="13.8" x14ac:dyDescent="0.3">
      <c r="C117" s="1" t="s">
        <v>160</v>
      </c>
      <c r="D117" s="1" t="s">
        <v>2215</v>
      </c>
      <c r="E117" s="1" t="s">
        <v>2068</v>
      </c>
      <c r="F117" s="1" t="s">
        <v>3660</v>
      </c>
      <c r="G117" s="1"/>
      <c r="H117" s="1"/>
      <c r="I117" s="1"/>
      <c r="J117" s="1"/>
      <c r="K117">
        <f>_xlfn.XLOOKUP(L_CC[[#This Row],[PC center]],L_PC[Profit center],L_PC[PC name])</f>
        <v>0</v>
      </c>
      <c r="L117" t="str">
        <f>_xlfn.XLOOKUP(L_CC[[#This Row],[Fund center]],L_FC[Fund center],L_FC[Site],"")</f>
        <v>HTC</v>
      </c>
      <c r="M117" s="4">
        <v>0</v>
      </c>
      <c r="N117" s="4">
        <v>0</v>
      </c>
      <c r="O117" s="4" t="str">
        <v>1100407900_</v>
      </c>
      <c r="P117" s="4" t="str">
        <v>1100407900_</v>
      </c>
      <c r="Q117" s="4" t="str">
        <v>HTC/BP chung</v>
      </c>
      <c r="R117" s="4" t="str">
        <v>CTCH</v>
      </c>
      <c r="S117" s="4" t="str">
        <v>-</v>
      </c>
    </row>
    <row r="118" spans="3:19" ht="13.8" x14ac:dyDescent="0.3">
      <c r="C118" s="1" t="s">
        <v>161</v>
      </c>
      <c r="D118" s="1" t="s">
        <v>2216</v>
      </c>
      <c r="E118" s="1" t="s">
        <v>2068</v>
      </c>
      <c r="F118" s="1" t="s">
        <v>3666</v>
      </c>
      <c r="G118" s="1"/>
      <c r="H118" s="1"/>
      <c r="I118" s="1"/>
      <c r="J118" s="1"/>
      <c r="K118">
        <f>_xlfn.XLOOKUP(L_CC[[#This Row],[PC center]],L_PC[Profit center],L_PC[PC name])</f>
        <v>0</v>
      </c>
      <c r="L118" t="str">
        <f>_xlfn.XLOOKUP(L_CC[[#This Row],[Fund center]],L_FC[Fund center],L_FC[Site],"")</f>
        <v>HTC</v>
      </c>
      <c r="M118" s="4">
        <v>0</v>
      </c>
      <c r="N118" s="4">
        <v>0</v>
      </c>
      <c r="O118" s="4" t="str">
        <v>1100408100_</v>
      </c>
      <c r="P118" s="4" t="str">
        <v>1100408100_</v>
      </c>
      <c r="Q118" s="4" t="str">
        <v>HTC/BP chung</v>
      </c>
      <c r="R118" s="4" t="e">
        <v>#N/A</v>
      </c>
      <c r="S118" s="4" t="str">
        <v>-</v>
      </c>
    </row>
    <row r="119" spans="3:19" ht="13.8" x14ac:dyDescent="0.3">
      <c r="C119" s="1" t="s">
        <v>162</v>
      </c>
      <c r="D119" s="1" t="s">
        <v>2217</v>
      </c>
      <c r="E119" s="1" t="s">
        <v>2068</v>
      </c>
      <c r="F119" s="1" t="s">
        <v>3666</v>
      </c>
      <c r="G119" s="1"/>
      <c r="H119" s="1"/>
      <c r="I119" s="1"/>
      <c r="J119" s="1"/>
      <c r="K119">
        <f>_xlfn.XLOOKUP(L_CC[[#This Row],[PC center]],L_PC[Profit center],L_PC[PC name])</f>
        <v>0</v>
      </c>
      <c r="L119" t="str">
        <f>_xlfn.XLOOKUP(L_CC[[#This Row],[Fund center]],L_FC[Fund center],L_FC[Site],"")</f>
        <v>HTC</v>
      </c>
      <c r="M119" s="4">
        <v>0</v>
      </c>
      <c r="N119" s="4">
        <v>0</v>
      </c>
      <c r="O119" s="4" t="str">
        <v>1100408200_</v>
      </c>
      <c r="P119" s="4" t="str">
        <v>1100408200_</v>
      </c>
      <c r="Q119" s="4" t="str">
        <v>HTC/BP chung</v>
      </c>
      <c r="R119" s="4" t="e">
        <v>#N/A</v>
      </c>
      <c r="S119" s="4" t="str">
        <v>-</v>
      </c>
    </row>
    <row r="120" spans="3:19" ht="13.8" x14ac:dyDescent="0.3">
      <c r="C120" s="1" t="s">
        <v>163</v>
      </c>
      <c r="D120" s="1" t="s">
        <v>2218</v>
      </c>
      <c r="E120" s="1" t="s">
        <v>2068</v>
      </c>
      <c r="F120" s="1" t="s">
        <v>164</v>
      </c>
      <c r="G120" s="1"/>
      <c r="H120" s="1"/>
      <c r="I120" s="1"/>
      <c r="J120" s="1"/>
      <c r="K120">
        <f>_xlfn.XLOOKUP(L_CC[[#This Row],[PC center]],L_PC[Profit center],L_PC[PC name])</f>
        <v>0</v>
      </c>
      <c r="L120" t="str">
        <f>_xlfn.XLOOKUP(L_CC[[#This Row],[Fund center]],L_FC[Fund center],L_FC[Site],"")</f>
        <v>HTC</v>
      </c>
      <c r="M120" s="4">
        <v>0</v>
      </c>
      <c r="N120" s="4">
        <v>0</v>
      </c>
      <c r="O120" s="4" t="str">
        <v>1100408300_</v>
      </c>
      <c r="P120" s="4" t="str">
        <v>1100408300_</v>
      </c>
      <c r="Q120" s="4" t="str">
        <v>HTC/BP chung</v>
      </c>
      <c r="R120" s="4" t="str">
        <v>Dinh dưỡng</v>
      </c>
      <c r="S120" s="4" t="str">
        <v>-</v>
      </c>
    </row>
    <row r="121" spans="3:19" ht="13.8" x14ac:dyDescent="0.3">
      <c r="C121" s="1" t="s">
        <v>165</v>
      </c>
      <c r="D121" s="1" t="s">
        <v>2219</v>
      </c>
      <c r="E121" s="1" t="s">
        <v>2068</v>
      </c>
      <c r="F121" s="1" t="s">
        <v>2105</v>
      </c>
      <c r="G121" s="1"/>
      <c r="H121" s="1"/>
      <c r="I121" s="1"/>
      <c r="J121" s="1"/>
      <c r="K121">
        <f>_xlfn.XLOOKUP(L_CC[[#This Row],[PC center]],L_PC[Profit center],L_PC[PC name])</f>
        <v>0</v>
      </c>
      <c r="L121" t="str">
        <f>_xlfn.XLOOKUP(L_CC[[#This Row],[Fund center]],L_FC[Fund center],L_FC[Site],"")</f>
        <v>HTC</v>
      </c>
      <c r="M121" s="4">
        <v>0</v>
      </c>
      <c r="N121" s="4">
        <v>0</v>
      </c>
      <c r="O121" s="4" t="str">
        <v>1100408400_</v>
      </c>
      <c r="P121" s="4" t="str">
        <v>1100408400_</v>
      </c>
      <c r="Q121" s="4" t="str">
        <v>HTC/BP chung</v>
      </c>
      <c r="R121" s="4" t="str">
        <v>CK khác</v>
      </c>
      <c r="S121" s="4" t="str">
        <v>-</v>
      </c>
    </row>
    <row r="122" spans="3:19" ht="13.8" x14ac:dyDescent="0.3">
      <c r="C122" s="1" t="s">
        <v>166</v>
      </c>
      <c r="D122" s="1" t="s">
        <v>2220</v>
      </c>
      <c r="E122" s="1" t="s">
        <v>2068</v>
      </c>
      <c r="F122" s="1" t="s">
        <v>167</v>
      </c>
      <c r="G122" s="1"/>
      <c r="H122" s="1"/>
      <c r="I122" s="1"/>
      <c r="J122" s="1"/>
      <c r="K122">
        <f>_xlfn.XLOOKUP(L_CC[[#This Row],[PC center]],L_PC[Profit center],L_PC[PC name])</f>
        <v>0</v>
      </c>
      <c r="L122" t="str">
        <f>_xlfn.XLOOKUP(L_CC[[#This Row],[Fund center]],L_FC[Fund center],L_FC[Site],"")</f>
        <v>HTC</v>
      </c>
      <c r="M122" s="4">
        <v>0</v>
      </c>
      <c r="N122" s="4">
        <v>0</v>
      </c>
      <c r="O122" s="4" t="str">
        <v>1100409100_</v>
      </c>
      <c r="P122" s="4" t="str">
        <v>1100409100_</v>
      </c>
      <c r="Q122" s="4" t="str">
        <v>HTC/BP chung</v>
      </c>
      <c r="R122" s="4" t="str">
        <v>Răng hàm mặt</v>
      </c>
      <c r="S122" s="4" t="str">
        <v>-</v>
      </c>
    </row>
    <row r="123" spans="3:19" ht="13.8" x14ac:dyDescent="0.3">
      <c r="C123" s="1" t="s">
        <v>168</v>
      </c>
      <c r="D123" s="1" t="s">
        <v>2221</v>
      </c>
      <c r="E123" s="1" t="s">
        <v>2068</v>
      </c>
      <c r="F123" s="1" t="s">
        <v>169</v>
      </c>
      <c r="G123" s="1"/>
      <c r="H123" s="1"/>
      <c r="I123" s="1"/>
      <c r="J123" s="1"/>
      <c r="K123">
        <f>_xlfn.XLOOKUP(L_CC[[#This Row],[PC center]],L_PC[Profit center],L_PC[PC name])</f>
        <v>0</v>
      </c>
      <c r="L123" t="str">
        <f>_xlfn.XLOOKUP(L_CC[[#This Row],[Fund center]],L_FC[Fund center],L_FC[Site],"")</f>
        <v>HTC</v>
      </c>
      <c r="M123" s="4">
        <v>0</v>
      </c>
      <c r="N123" s="4">
        <v>0</v>
      </c>
      <c r="O123" s="4" t="str">
        <v>1100409200_</v>
      </c>
      <c r="P123" s="4" t="str">
        <v>1100409200_</v>
      </c>
      <c r="Q123" s="4" t="str">
        <v>HTC/BP chung</v>
      </c>
      <c r="R123" s="4" t="str">
        <v>Tai Mũi Họng</v>
      </c>
      <c r="S123" s="4" t="str">
        <v>-</v>
      </c>
    </row>
    <row r="124" spans="3:19" ht="13.8" x14ac:dyDescent="0.3">
      <c r="C124" s="1" t="s">
        <v>170</v>
      </c>
      <c r="D124" s="1" t="s">
        <v>2222</v>
      </c>
      <c r="E124" s="1" t="s">
        <v>2068</v>
      </c>
      <c r="F124" s="1" t="s">
        <v>171</v>
      </c>
      <c r="G124" s="1"/>
      <c r="H124" s="1"/>
      <c r="I124" s="1"/>
      <c r="J124" s="1"/>
      <c r="K124">
        <f>_xlfn.XLOOKUP(L_CC[[#This Row],[PC center]],L_PC[Profit center],L_PC[PC name])</f>
        <v>0</v>
      </c>
      <c r="L124" t="str">
        <f>_xlfn.XLOOKUP(L_CC[[#This Row],[Fund center]],L_FC[Fund center],L_FC[Site],"")</f>
        <v>HTC</v>
      </c>
      <c r="M124" s="4">
        <v>0</v>
      </c>
      <c r="N124" s="4">
        <v>0</v>
      </c>
      <c r="O124" s="4" t="str">
        <v>1100409300_</v>
      </c>
      <c r="P124" s="4" t="str">
        <v>1100409300_</v>
      </c>
      <c r="Q124" s="4" t="str">
        <v>HTC/BP chung</v>
      </c>
      <c r="R124" s="4" t="str">
        <v>Mắt</v>
      </c>
      <c r="S124" s="4" t="str">
        <v>-</v>
      </c>
    </row>
    <row r="125" spans="3:19" ht="13.8" x14ac:dyDescent="0.3">
      <c r="C125" s="1" t="s">
        <v>172</v>
      </c>
      <c r="D125" s="1" t="s">
        <v>2223</v>
      </c>
      <c r="E125" s="1" t="s">
        <v>2068</v>
      </c>
      <c r="F125" s="1" t="s">
        <v>167</v>
      </c>
      <c r="G125" s="1"/>
      <c r="H125" s="1"/>
      <c r="I125" s="1"/>
      <c r="J125" s="1"/>
      <c r="K125">
        <f>_xlfn.XLOOKUP(L_CC[[#This Row],[PC center]],L_PC[Profit center],L_PC[PC name])</f>
        <v>0</v>
      </c>
      <c r="L125" t="str">
        <f>_xlfn.XLOOKUP(L_CC[[#This Row],[Fund center]],L_FC[Fund center],L_FC[Site],"")</f>
        <v>HTC</v>
      </c>
      <c r="M125" s="4">
        <v>0</v>
      </c>
      <c r="N125" s="4">
        <v>0</v>
      </c>
      <c r="O125" s="4" t="str">
        <v>1100409400_</v>
      </c>
      <c r="P125" s="4" t="str">
        <v>1100409400_</v>
      </c>
      <c r="Q125" s="4" t="str">
        <v>HTC/BP chung</v>
      </c>
      <c r="R125" s="4" t="str">
        <v>Răng hàm mặt</v>
      </c>
      <c r="S125" s="4" t="str">
        <v>-</v>
      </c>
    </row>
    <row r="126" spans="3:19" ht="13.8" x14ac:dyDescent="0.3">
      <c r="C126" s="1" t="s">
        <v>173</v>
      </c>
      <c r="D126" s="1" t="s">
        <v>2224</v>
      </c>
      <c r="E126" s="1" t="s">
        <v>2068</v>
      </c>
      <c r="F126" s="1" t="s">
        <v>171</v>
      </c>
      <c r="G126" s="1"/>
      <c r="H126" s="1"/>
      <c r="I126" s="1"/>
      <c r="J126" s="1"/>
      <c r="K126">
        <f>_xlfn.XLOOKUP(L_CC[[#This Row],[PC center]],L_PC[Profit center],L_PC[PC name])</f>
        <v>0</v>
      </c>
      <c r="L126" t="str">
        <f>_xlfn.XLOOKUP(L_CC[[#This Row],[Fund center]],L_FC[Fund center],L_FC[Site],"")</f>
        <v>HTC</v>
      </c>
      <c r="M126" s="4">
        <v>0</v>
      </c>
      <c r="N126" s="4">
        <v>0</v>
      </c>
      <c r="O126" s="4" t="str">
        <v>1100409500_</v>
      </c>
      <c r="P126" s="4" t="str">
        <v>1100409500_</v>
      </c>
      <c r="Q126" s="4" t="str">
        <v>HTC/BP chung</v>
      </c>
      <c r="R126" s="4" t="str">
        <v>Mắt</v>
      </c>
      <c r="S126" s="4" t="str">
        <v>-</v>
      </c>
    </row>
    <row r="127" spans="3:19" ht="13.8" x14ac:dyDescent="0.3">
      <c r="C127" s="1" t="s">
        <v>174</v>
      </c>
      <c r="D127" s="1" t="s">
        <v>2225</v>
      </c>
      <c r="E127" s="1" t="s">
        <v>2068</v>
      </c>
      <c r="F127" s="1" t="s">
        <v>175</v>
      </c>
      <c r="G127" s="1"/>
      <c r="H127" s="1"/>
      <c r="I127" s="1"/>
      <c r="J127" s="1"/>
      <c r="K127">
        <f>_xlfn.XLOOKUP(L_CC[[#This Row],[PC center]],L_PC[Profit center],L_PC[PC name])</f>
        <v>0</v>
      </c>
      <c r="L127" t="str">
        <f>_xlfn.XLOOKUP(L_CC[[#This Row],[Fund center]],L_FC[Fund center],L_FC[Site],"")</f>
        <v>HTC</v>
      </c>
      <c r="M127" s="4">
        <v>0</v>
      </c>
      <c r="N127" s="4">
        <v>0</v>
      </c>
      <c r="O127" s="4" t="str">
        <v>1100410100_</v>
      </c>
      <c r="P127" s="4" t="str">
        <v>1100410100_</v>
      </c>
      <c r="Q127" s="4" t="str">
        <v>HTC/BP chung</v>
      </c>
      <c r="R127" s="4" t="str">
        <v>Nội đa khoa</v>
      </c>
      <c r="S127" s="4" t="str">
        <v>-</v>
      </c>
    </row>
    <row r="128" spans="3:19" ht="13.8" x14ac:dyDescent="0.3">
      <c r="C128" s="1" t="s">
        <v>1001</v>
      </c>
      <c r="D128" s="1" t="s">
        <v>2226</v>
      </c>
      <c r="E128" s="1" t="s">
        <v>2068</v>
      </c>
      <c r="F128" s="1" t="s">
        <v>218</v>
      </c>
      <c r="G128" s="1"/>
      <c r="H128" s="1"/>
      <c r="I128" s="1"/>
      <c r="J128" s="1"/>
      <c r="K128">
        <f>_xlfn.XLOOKUP(L_CC[[#This Row],[PC center]],L_PC[Profit center],L_PC[PC name])</f>
        <v>0</v>
      </c>
      <c r="L128" t="str">
        <f>_xlfn.XLOOKUP(L_CC[[#This Row],[Fund center]],L_FC[Fund center],L_FC[Site],"")</f>
        <v>HTC</v>
      </c>
      <c r="M128" s="4">
        <v>0</v>
      </c>
      <c r="N128" s="4">
        <v>0</v>
      </c>
      <c r="O128" s="4" t="str">
        <v>1100410200_</v>
      </c>
      <c r="P128" s="4" t="str">
        <v>1100410200_</v>
      </c>
      <c r="Q128" s="4" t="str">
        <v>HTC/BP chung</v>
      </c>
      <c r="R128" s="4" t="str">
        <v>Nội tiêu hóa</v>
      </c>
      <c r="S128" s="4" t="str">
        <v>-</v>
      </c>
    </row>
    <row r="129" spans="3:19" ht="13.8" x14ac:dyDescent="0.3">
      <c r="C129" s="1" t="s">
        <v>176</v>
      </c>
      <c r="D129" s="1" t="s">
        <v>2227</v>
      </c>
      <c r="E129" s="1" t="s">
        <v>2068</v>
      </c>
      <c r="F129" s="1" t="s">
        <v>177</v>
      </c>
      <c r="G129" s="1"/>
      <c r="H129" s="1"/>
      <c r="I129" s="1"/>
      <c r="J129" s="1"/>
      <c r="K129">
        <f>_xlfn.XLOOKUP(L_CC[[#This Row],[PC center]],L_PC[Profit center],L_PC[PC name])</f>
        <v>0</v>
      </c>
      <c r="L129" t="str">
        <f>_xlfn.XLOOKUP(L_CC[[#This Row],[Fund center]],L_FC[Fund center],L_FC[Site],"")</f>
        <v>HTC</v>
      </c>
      <c r="M129" s="4">
        <v>0</v>
      </c>
      <c r="N129" s="4">
        <v>0</v>
      </c>
      <c r="O129" s="4" t="str">
        <v>1100410300_</v>
      </c>
      <c r="P129" s="4" t="str">
        <v>1100410300_</v>
      </c>
      <c r="Q129" s="4" t="str">
        <v>HTC/BP chung</v>
      </c>
      <c r="R129" s="4" t="str">
        <v>Nội hô hấp</v>
      </c>
      <c r="S129" s="4" t="str">
        <v>-</v>
      </c>
    </row>
    <row r="130" spans="3:19" ht="13.8" x14ac:dyDescent="0.3">
      <c r="C130" s="1" t="s">
        <v>178</v>
      </c>
      <c r="D130" s="1" t="s">
        <v>2228</v>
      </c>
      <c r="E130" s="1" t="s">
        <v>2068</v>
      </c>
      <c r="F130" s="1" t="s">
        <v>179</v>
      </c>
      <c r="G130" s="1"/>
      <c r="H130" s="1"/>
      <c r="I130" s="1"/>
      <c r="J130" s="1"/>
      <c r="K130">
        <f>_xlfn.XLOOKUP(L_CC[[#This Row],[PC center]],L_PC[Profit center],L_PC[PC name])</f>
        <v>0</v>
      </c>
      <c r="L130" t="str">
        <f>_xlfn.XLOOKUP(L_CC[[#This Row],[Fund center]],L_FC[Fund center],L_FC[Site],"")</f>
        <v>HTC</v>
      </c>
      <c r="M130" s="4">
        <v>0</v>
      </c>
      <c r="N130" s="4">
        <v>0</v>
      </c>
      <c r="O130" s="4" t="str">
        <v>1100410400_</v>
      </c>
      <c r="P130" s="4" t="str">
        <v>1100410400_</v>
      </c>
      <c r="Q130" s="4" t="str">
        <v>HTC/BP chung</v>
      </c>
      <c r="R130" s="4" t="str">
        <v>Nội thần kinh</v>
      </c>
      <c r="S130" s="4" t="str">
        <v>-</v>
      </c>
    </row>
    <row r="131" spans="3:19" ht="13.8" x14ac:dyDescent="0.3">
      <c r="C131" s="1" t="s">
        <v>180</v>
      </c>
      <c r="D131" s="1" t="s">
        <v>2229</v>
      </c>
      <c r="E131" s="1" t="s">
        <v>2068</v>
      </c>
      <c r="F131" s="1" t="s">
        <v>181</v>
      </c>
      <c r="G131" s="1"/>
      <c r="H131" s="1"/>
      <c r="I131" s="1"/>
      <c r="J131" s="1"/>
      <c r="K131">
        <f>_xlfn.XLOOKUP(L_CC[[#This Row],[PC center]],L_PC[Profit center],L_PC[PC name])</f>
        <v>0</v>
      </c>
      <c r="L131" t="str">
        <f>_xlfn.XLOOKUP(L_CC[[#This Row],[Fund center]],L_FC[Fund center],L_FC[Site],"")</f>
        <v>HTC</v>
      </c>
      <c r="M131" s="4">
        <v>0</v>
      </c>
      <c r="N131" s="4">
        <v>0</v>
      </c>
      <c r="O131" s="4" t="str">
        <v>1100410500_</v>
      </c>
      <c r="P131" s="4" t="str">
        <v>1100410500_</v>
      </c>
      <c r="Q131" s="4" t="str">
        <v>HTC/BP chung</v>
      </c>
      <c r="R131" s="4" t="str">
        <v>Nội tiết tiểu đường</v>
      </c>
      <c r="S131" s="4" t="str">
        <v>-</v>
      </c>
    </row>
    <row r="132" spans="3:19" ht="13.8" x14ac:dyDescent="0.3">
      <c r="C132" s="1" t="s">
        <v>182</v>
      </c>
      <c r="D132" s="1" t="s">
        <v>2230</v>
      </c>
      <c r="E132" s="1" t="s">
        <v>2068</v>
      </c>
      <c r="F132" s="1" t="s">
        <v>183</v>
      </c>
      <c r="G132" s="1"/>
      <c r="H132" s="1"/>
      <c r="I132" s="1"/>
      <c r="J132" s="1"/>
      <c r="K132">
        <f>_xlfn.XLOOKUP(L_CC[[#This Row],[PC center]],L_PC[Profit center],L_PC[PC name])</f>
        <v>0</v>
      </c>
      <c r="L132" t="str">
        <f>_xlfn.XLOOKUP(L_CC[[#This Row],[Fund center]],L_FC[Fund center],L_FC[Site],"")</f>
        <v>HTC</v>
      </c>
      <c r="M132" s="4">
        <v>0</v>
      </c>
      <c r="N132" s="4">
        <v>0</v>
      </c>
      <c r="O132" s="4" t="str">
        <v>1100410600_</v>
      </c>
      <c r="P132" s="4" t="str">
        <v>1100410600_</v>
      </c>
      <c r="Q132" s="4" t="str">
        <v>HTC/BP chung</v>
      </c>
      <c r="R132" s="4" t="str">
        <v>Nội cơ xương khớp</v>
      </c>
      <c r="S132" s="4" t="str">
        <v>-</v>
      </c>
    </row>
    <row r="133" spans="3:19" ht="13.8" x14ac:dyDescent="0.3">
      <c r="C133" s="1" t="s">
        <v>184</v>
      </c>
      <c r="D133" s="1" t="s">
        <v>2231</v>
      </c>
      <c r="E133" s="1" t="s">
        <v>2068</v>
      </c>
      <c r="F133" s="1" t="s">
        <v>185</v>
      </c>
      <c r="G133" s="1"/>
      <c r="H133" s="1"/>
      <c r="I133" s="1"/>
      <c r="J133" s="1"/>
      <c r="K133">
        <f>_xlfn.XLOOKUP(L_CC[[#This Row],[PC center]],L_PC[Profit center],L_PC[PC name])</f>
        <v>0</v>
      </c>
      <c r="L133" t="str">
        <f>_xlfn.XLOOKUP(L_CC[[#This Row],[Fund center]],L_FC[Fund center],L_FC[Site],"")</f>
        <v>HTC</v>
      </c>
      <c r="M133" s="4">
        <v>0</v>
      </c>
      <c r="N133" s="4">
        <v>0</v>
      </c>
      <c r="O133" s="4" t="str">
        <v>1100410700_</v>
      </c>
      <c r="P133" s="4" t="str">
        <v>1100410700_</v>
      </c>
      <c r="Q133" s="4" t="str">
        <v>HTC/BP chung</v>
      </c>
      <c r="R133" s="4" t="str">
        <v>Nội thận</v>
      </c>
      <c r="S133" s="4" t="str">
        <v>-</v>
      </c>
    </row>
    <row r="134" spans="3:19" ht="13.8" x14ac:dyDescent="0.3">
      <c r="C134" s="1" t="s">
        <v>186</v>
      </c>
      <c r="D134" s="1" t="s">
        <v>2232</v>
      </c>
      <c r="E134" s="1" t="s">
        <v>2068</v>
      </c>
      <c r="F134" s="1" t="s">
        <v>187</v>
      </c>
      <c r="G134" s="1"/>
      <c r="H134" s="1"/>
      <c r="I134" s="1"/>
      <c r="J134" s="1"/>
      <c r="K134">
        <f>_xlfn.XLOOKUP(L_CC[[#This Row],[PC center]],L_PC[Profit center],L_PC[PC name])</f>
        <v>0</v>
      </c>
      <c r="L134" t="str">
        <f>_xlfn.XLOOKUP(L_CC[[#This Row],[Fund center]],L_FC[Fund center],L_FC[Site],"")</f>
        <v>HTC</v>
      </c>
      <c r="M134" s="4">
        <v>0</v>
      </c>
      <c r="N134" s="4">
        <v>0</v>
      </c>
      <c r="O134" s="4" t="str">
        <v>1100410800_</v>
      </c>
      <c r="P134" s="4" t="str">
        <v>1100410800_</v>
      </c>
      <c r="Q134" s="4" t="str">
        <v>HTC/BP chung</v>
      </c>
      <c r="R134" s="4" t="str">
        <v>Da liễu</v>
      </c>
      <c r="S134" s="4" t="str">
        <v>-</v>
      </c>
    </row>
    <row r="135" spans="3:19" ht="13.8" x14ac:dyDescent="0.3">
      <c r="C135" s="1" t="s">
        <v>188</v>
      </c>
      <c r="D135" s="1" t="s">
        <v>2233</v>
      </c>
      <c r="E135" s="1" t="s">
        <v>2068</v>
      </c>
      <c r="F135" s="1" t="s">
        <v>3665</v>
      </c>
      <c r="G135" s="1"/>
      <c r="H135" s="1"/>
      <c r="I135" s="1"/>
      <c r="J135" s="1"/>
      <c r="K135">
        <f>_xlfn.XLOOKUP(L_CC[[#This Row],[PC center]],L_PC[Profit center],L_PC[PC name])</f>
        <v>0</v>
      </c>
      <c r="L135" t="str">
        <f>_xlfn.XLOOKUP(L_CC[[#This Row],[Fund center]],L_FC[Fund center],L_FC[Site],"")</f>
        <v>HTC</v>
      </c>
      <c r="M135" s="4">
        <v>0</v>
      </c>
      <c r="N135" s="4">
        <v>0</v>
      </c>
      <c r="O135" s="4" t="str">
        <v>1100410900_</v>
      </c>
      <c r="P135" s="4" t="str">
        <v>1100410900_</v>
      </c>
      <c r="Q135" s="4" t="str">
        <v>HTC/BP chung</v>
      </c>
      <c r="R135" s="4" t="str">
        <v>Y học cổ truyền</v>
      </c>
      <c r="S135" s="4" t="str">
        <v>-</v>
      </c>
    </row>
    <row r="136" spans="3:19" ht="13.8" x14ac:dyDescent="0.3">
      <c r="C136" s="1" t="s">
        <v>189</v>
      </c>
      <c r="D136" s="1" t="s">
        <v>2234</v>
      </c>
      <c r="E136" s="1" t="s">
        <v>2068</v>
      </c>
      <c r="F136" s="1" t="s">
        <v>3665</v>
      </c>
      <c r="G136" s="1"/>
      <c r="H136" s="1"/>
      <c r="I136" s="1"/>
      <c r="J136" s="1"/>
      <c r="K136">
        <f>_xlfn.XLOOKUP(L_CC[[#This Row],[PC center]],L_PC[Profit center],L_PC[PC name])</f>
        <v>0</v>
      </c>
      <c r="L136" t="str">
        <f>_xlfn.XLOOKUP(L_CC[[#This Row],[Fund center]],L_FC[Fund center],L_FC[Site],"")</f>
        <v>HTC</v>
      </c>
      <c r="M136" s="4">
        <v>0</v>
      </c>
      <c r="N136" s="4">
        <v>0</v>
      </c>
      <c r="O136" s="4" t="str">
        <v>1100410901_</v>
      </c>
      <c r="P136" s="4" t="str">
        <v>1100410901_</v>
      </c>
      <c r="Q136" s="4" t="str">
        <v>HTC/BP chung</v>
      </c>
      <c r="R136" s="4" t="str">
        <v>Y học cổ truyền</v>
      </c>
      <c r="S136" s="4" t="str">
        <v>-</v>
      </c>
    </row>
    <row r="137" spans="3:19" ht="13.8" x14ac:dyDescent="0.3">
      <c r="C137" s="1" t="s">
        <v>190</v>
      </c>
      <c r="D137" s="1" t="s">
        <v>2235</v>
      </c>
      <c r="E137" s="1" t="s">
        <v>2068</v>
      </c>
      <c r="F137" s="1" t="s">
        <v>3665</v>
      </c>
      <c r="G137" s="1"/>
      <c r="H137" s="1"/>
      <c r="I137" s="1"/>
      <c r="J137" s="1"/>
      <c r="K137">
        <f>_xlfn.XLOOKUP(L_CC[[#This Row],[PC center]],L_PC[Profit center],L_PC[PC name])</f>
        <v>0</v>
      </c>
      <c r="L137" t="str">
        <f>_xlfn.XLOOKUP(L_CC[[#This Row],[Fund center]],L_FC[Fund center],L_FC[Site],"")</f>
        <v>HTC</v>
      </c>
      <c r="M137" s="4">
        <v>0</v>
      </c>
      <c r="N137" s="4">
        <v>0</v>
      </c>
      <c r="O137" s="4" t="str">
        <v>1100411000_</v>
      </c>
      <c r="P137" s="4" t="str">
        <v>1100411000_</v>
      </c>
      <c r="Q137" s="4" t="str">
        <v>HTC/BP chung</v>
      </c>
      <c r="R137" s="4" t="str">
        <v>Y học cổ truyền</v>
      </c>
      <c r="S137" s="4" t="str">
        <v>-</v>
      </c>
    </row>
    <row r="138" spans="3:19" ht="13.8" x14ac:dyDescent="0.3">
      <c r="C138" s="1" t="s">
        <v>191</v>
      </c>
      <c r="D138" s="1" t="s">
        <v>2236</v>
      </c>
      <c r="E138" s="1" t="s">
        <v>2068</v>
      </c>
      <c r="F138" s="1" t="s">
        <v>218</v>
      </c>
      <c r="G138" s="1"/>
      <c r="H138" s="1"/>
      <c r="I138" s="1"/>
      <c r="J138" s="1"/>
      <c r="K138">
        <f>_xlfn.XLOOKUP(L_CC[[#This Row],[PC center]],L_PC[Profit center],L_PC[PC name])</f>
        <v>0</v>
      </c>
      <c r="L138" t="str">
        <f>_xlfn.XLOOKUP(L_CC[[#This Row],[Fund center]],L_FC[Fund center],L_FC[Site],"")</f>
        <v>HTC</v>
      </c>
      <c r="M138" s="4">
        <v>0</v>
      </c>
      <c r="N138" s="4">
        <v>0</v>
      </c>
      <c r="O138" s="4" t="str">
        <v>1100411100_</v>
      </c>
      <c r="P138" s="4" t="str">
        <v>1100411100_</v>
      </c>
      <c r="Q138" s="4" t="str">
        <v>HTC/BP chung</v>
      </c>
      <c r="R138" s="4" t="str">
        <v>Nội tiêu hóa</v>
      </c>
      <c r="S138" s="4" t="str">
        <v>-</v>
      </c>
    </row>
    <row r="139" spans="3:19" ht="13.8" x14ac:dyDescent="0.3">
      <c r="C139" s="1" t="s">
        <v>192</v>
      </c>
      <c r="D139" s="1" t="s">
        <v>2237</v>
      </c>
      <c r="E139" s="1" t="s">
        <v>2068</v>
      </c>
      <c r="F139" s="1" t="s">
        <v>108</v>
      </c>
      <c r="G139" s="1"/>
      <c r="H139" s="1"/>
      <c r="I139" s="1"/>
      <c r="J139" s="1"/>
      <c r="K139">
        <f>_xlfn.XLOOKUP(L_CC[[#This Row],[PC center]],L_PC[Profit center],L_PC[PC name])</f>
        <v>0</v>
      </c>
      <c r="L139" t="str">
        <f>_xlfn.XLOOKUP(L_CC[[#This Row],[Fund center]],L_FC[Fund center],L_FC[Site],"")</f>
        <v>HTC</v>
      </c>
      <c r="M139" s="4">
        <v>0</v>
      </c>
      <c r="N139" s="4">
        <v>0</v>
      </c>
      <c r="O139" s="4" t="str">
        <v>1100411200_</v>
      </c>
      <c r="P139" s="4" t="str">
        <v>1100411200_</v>
      </c>
      <c r="Q139" s="4" t="str">
        <v>HTC/BP chung</v>
      </c>
      <c r="R139" s="4" t="str">
        <v>Miễn dịch dị ứng</v>
      </c>
      <c r="S139" s="4" t="str">
        <v>-</v>
      </c>
    </row>
    <row r="140" spans="3:19" ht="13.8" x14ac:dyDescent="0.3">
      <c r="C140" s="1" t="s">
        <v>193</v>
      </c>
      <c r="D140" s="1" t="s">
        <v>2238</v>
      </c>
      <c r="E140" s="1" t="s">
        <v>2068</v>
      </c>
      <c r="F140" s="1" t="s">
        <v>194</v>
      </c>
      <c r="G140" s="1"/>
      <c r="H140" s="1"/>
      <c r="I140" s="1"/>
      <c r="J140" s="1"/>
      <c r="K140">
        <f>_xlfn.XLOOKUP(L_CC[[#This Row],[PC center]],L_PC[Profit center],L_PC[PC name])</f>
        <v>0</v>
      </c>
      <c r="L140" t="str">
        <f>_xlfn.XLOOKUP(L_CC[[#This Row],[Fund center]],L_FC[Fund center],L_FC[Site],"")</f>
        <v>HTC</v>
      </c>
      <c r="M140" s="4">
        <v>0</v>
      </c>
      <c r="N140" s="4">
        <v>0</v>
      </c>
      <c r="O140" s="4" t="str">
        <v>1100411300_</v>
      </c>
      <c r="P140" s="4" t="str">
        <v>1100411300_</v>
      </c>
      <c r="Q140" s="4" t="str">
        <v>HTC/BP chung</v>
      </c>
      <c r="R140" s="4" t="str">
        <v>Tâm lý</v>
      </c>
      <c r="S140" s="4" t="str">
        <v>-</v>
      </c>
    </row>
    <row r="141" spans="3:19" ht="13.8" x14ac:dyDescent="0.3">
      <c r="C141" s="1" t="s">
        <v>195</v>
      </c>
      <c r="D141" s="1" t="s">
        <v>2239</v>
      </c>
      <c r="E141" s="1" t="s">
        <v>2068</v>
      </c>
      <c r="F141" s="1" t="s">
        <v>196</v>
      </c>
      <c r="G141" s="1"/>
      <c r="H141" s="1"/>
      <c r="I141" s="1"/>
      <c r="J141" s="1"/>
      <c r="K141">
        <f>_xlfn.XLOOKUP(L_CC[[#This Row],[PC center]],L_PC[Profit center],L_PC[PC name])</f>
        <v>0</v>
      </c>
      <c r="L141" t="str">
        <f>_xlfn.XLOOKUP(L_CC[[#This Row],[Fund center]],L_FC[Fund center],L_FC[Site],"")</f>
        <v>HTC</v>
      </c>
      <c r="M141" s="4">
        <v>0</v>
      </c>
      <c r="N141" s="4">
        <v>0</v>
      </c>
      <c r="O141" s="4" t="str">
        <v>1100411400_</v>
      </c>
      <c r="P141" s="4" t="str">
        <v>1100411400_</v>
      </c>
      <c r="Q141" s="4" t="str">
        <v>HTC/BP chung</v>
      </c>
      <c r="R141" s="4" t="str">
        <v>Truyền nhiễm</v>
      </c>
      <c r="S141" s="4" t="str">
        <v>-</v>
      </c>
    </row>
    <row r="142" spans="3:19" ht="13.8" x14ac:dyDescent="0.3">
      <c r="C142" s="1" t="s">
        <v>2240</v>
      </c>
      <c r="D142" s="1" t="s">
        <v>2241</v>
      </c>
      <c r="E142" s="1" t="s">
        <v>2068</v>
      </c>
      <c r="F142" s="1" t="s">
        <v>194</v>
      </c>
      <c r="G142" s="1"/>
      <c r="H142" s="1"/>
      <c r="I142" s="1"/>
      <c r="J142" s="1"/>
      <c r="K142">
        <f>_xlfn.XLOOKUP(L_CC[[#This Row],[PC center]],L_PC[Profit center],L_PC[PC name])</f>
        <v>0</v>
      </c>
      <c r="L142" t="str">
        <f>_xlfn.XLOOKUP(L_CC[[#This Row],[Fund center]],L_FC[Fund center],L_FC[Site],"")</f>
        <v>HTC</v>
      </c>
      <c r="M142" s="4">
        <v>0</v>
      </c>
      <c r="N142" s="4">
        <v>0</v>
      </c>
      <c r="O142" s="4" t="str">
        <v>1100411600_</v>
      </c>
      <c r="P142" s="4" t="str">
        <v>1100411600_</v>
      </c>
      <c r="Q142" s="4" t="str">
        <v>HTC/BP chung</v>
      </c>
      <c r="R142" s="4" t="str">
        <v>Tâm lý</v>
      </c>
      <c r="S142" s="4" t="str">
        <v>-</v>
      </c>
    </row>
    <row r="143" spans="3:19" ht="13.8" x14ac:dyDescent="0.3">
      <c r="C143" s="1" t="s">
        <v>197</v>
      </c>
      <c r="D143" s="1" t="s">
        <v>2242</v>
      </c>
      <c r="E143" s="1" t="s">
        <v>2068</v>
      </c>
      <c r="F143" s="1" t="s">
        <v>198</v>
      </c>
      <c r="G143" s="1"/>
      <c r="H143" s="1"/>
      <c r="I143" s="1"/>
      <c r="J143" s="1"/>
      <c r="K143">
        <f>_xlfn.XLOOKUP(L_CC[[#This Row],[PC center]],L_PC[Profit center],L_PC[PC name])</f>
        <v>0</v>
      </c>
      <c r="L143" t="str">
        <f>_xlfn.XLOOKUP(L_CC[[#This Row],[Fund center]],L_FC[Fund center],L_FC[Site],"")</f>
        <v>HTC</v>
      </c>
      <c r="M143" s="4">
        <v>0</v>
      </c>
      <c r="N143" s="4">
        <v>0</v>
      </c>
      <c r="O143" s="4" t="str">
        <v>1100412100_</v>
      </c>
      <c r="P143" s="4" t="str">
        <v>1100412100_</v>
      </c>
      <c r="Q143" s="4" t="str">
        <v>HTC/BP chung</v>
      </c>
      <c r="R143" s="4" t="str">
        <v>Nội, CTTM</v>
      </c>
      <c r="S143" s="4" t="str">
        <v>-</v>
      </c>
    </row>
    <row r="144" spans="3:19" ht="13.8" x14ac:dyDescent="0.3">
      <c r="C144" s="1" t="s">
        <v>199</v>
      </c>
      <c r="D144" s="1" t="s">
        <v>2243</v>
      </c>
      <c r="E144" s="1" t="s">
        <v>2068</v>
      </c>
      <c r="F144" s="1" t="s">
        <v>200</v>
      </c>
      <c r="G144" s="1"/>
      <c r="H144" s="1"/>
      <c r="I144" s="1"/>
      <c r="J144" s="1"/>
      <c r="K144">
        <f>_xlfn.XLOOKUP(L_CC[[#This Row],[PC center]],L_PC[Profit center],L_PC[PC name])</f>
        <v>0</v>
      </c>
      <c r="L144" t="str">
        <f>_xlfn.XLOOKUP(L_CC[[#This Row],[Fund center]],L_FC[Fund center],L_FC[Site],"")</f>
        <v>HTC</v>
      </c>
      <c r="M144" s="4">
        <v>0</v>
      </c>
      <c r="N144" s="4">
        <v>0</v>
      </c>
      <c r="O144" s="4" t="str">
        <v>1100412200_</v>
      </c>
      <c r="P144" s="4" t="str">
        <v>1100412200_</v>
      </c>
      <c r="Q144" s="4" t="str">
        <v>HTC/BP chung</v>
      </c>
      <c r="R144" s="4" t="str">
        <v>Ngoại tim mạch</v>
      </c>
      <c r="S144" s="4" t="str">
        <v>-</v>
      </c>
    </row>
    <row r="145" spans="3:19" ht="13.8" x14ac:dyDescent="0.3">
      <c r="C145" s="1" t="s">
        <v>201</v>
      </c>
      <c r="D145" s="1" t="s">
        <v>2244</v>
      </c>
      <c r="E145" s="1" t="s">
        <v>2068</v>
      </c>
      <c r="F145" s="1" t="s">
        <v>198</v>
      </c>
      <c r="G145" s="1"/>
      <c r="H145" s="1"/>
      <c r="I145" s="1"/>
      <c r="J145" s="1"/>
      <c r="K145">
        <f>_xlfn.XLOOKUP(L_CC[[#This Row],[PC center]],L_PC[Profit center],L_PC[PC name])</f>
        <v>0</v>
      </c>
      <c r="L145" t="str">
        <f>_xlfn.XLOOKUP(L_CC[[#This Row],[Fund center]],L_FC[Fund center],L_FC[Site],"")</f>
        <v>HTC</v>
      </c>
      <c r="M145" s="4">
        <v>0</v>
      </c>
      <c r="N145" s="4">
        <v>0</v>
      </c>
      <c r="O145" s="4" t="str">
        <v>1100412400_</v>
      </c>
      <c r="P145" s="4" t="str">
        <v>1100412400_</v>
      </c>
      <c r="Q145" s="4" t="str">
        <v>HTC/BP chung</v>
      </c>
      <c r="R145" s="4" t="str">
        <v>Nội, CTTM</v>
      </c>
      <c r="S145" s="4" t="str">
        <v>-</v>
      </c>
    </row>
    <row r="146" spans="3:19" ht="13.8" x14ac:dyDescent="0.3">
      <c r="C146" s="1" t="s">
        <v>2245</v>
      </c>
      <c r="D146" s="1" t="s">
        <v>2246</v>
      </c>
      <c r="E146" s="1" t="s">
        <v>2068</v>
      </c>
      <c r="F146" s="1" t="s">
        <v>429</v>
      </c>
      <c r="G146" s="1"/>
      <c r="H146" s="1"/>
      <c r="I146" s="1"/>
      <c r="J146" s="1"/>
      <c r="K146">
        <f>_xlfn.XLOOKUP(L_CC[[#This Row],[PC center]],L_PC[Profit center],L_PC[PC name])</f>
        <v>0</v>
      </c>
      <c r="L146" t="str">
        <f>_xlfn.XLOOKUP(L_CC[[#This Row],[Fund center]],L_FC[Fund center],L_FC[Site],"")</f>
        <v>HTC</v>
      </c>
      <c r="M146" s="4">
        <v>0</v>
      </c>
      <c r="N146" s="4">
        <v>0</v>
      </c>
      <c r="O146" s="4" t="str">
        <v>1100413100_</v>
      </c>
      <c r="P146" s="4" t="str">
        <v>1100413100_</v>
      </c>
      <c r="Q146" s="4" t="str">
        <v>HTC/BP chung</v>
      </c>
      <c r="R146" s="4" t="str">
        <v>Nội gan mật</v>
      </c>
      <c r="S146" s="4" t="str">
        <v>-</v>
      </c>
    </row>
    <row r="147" spans="3:19" ht="13.8" x14ac:dyDescent="0.3">
      <c r="C147" s="1" t="s">
        <v>1002</v>
      </c>
      <c r="D147" s="1" t="s">
        <v>2247</v>
      </c>
      <c r="E147" s="1" t="s">
        <v>2068</v>
      </c>
      <c r="F147" s="1" t="s">
        <v>215</v>
      </c>
      <c r="G147" s="1"/>
      <c r="H147" s="1"/>
      <c r="I147" s="1"/>
      <c r="J147" s="1"/>
      <c r="K147">
        <f>_xlfn.XLOOKUP(L_CC[[#This Row],[PC center]],L_PC[Profit center],L_PC[PC name])</f>
        <v>0</v>
      </c>
      <c r="L147" t="str">
        <f>_xlfn.XLOOKUP(L_CC[[#This Row],[Fund center]],L_FC[Fund center],L_FC[Site],"")</f>
        <v>HTC</v>
      </c>
      <c r="M147" s="4">
        <v>0</v>
      </c>
      <c r="N147" s="4">
        <v>0</v>
      </c>
      <c r="O147" s="4" t="str">
        <v>1100413200_</v>
      </c>
      <c r="P147" s="4" t="str">
        <v>1100413200_</v>
      </c>
      <c r="Q147" s="4" t="str">
        <v>HTC/BP chung</v>
      </c>
      <c r="R147" s="4" t="str">
        <v>Ngoại gan mật</v>
      </c>
      <c r="S147" s="4" t="str">
        <v>-</v>
      </c>
    </row>
    <row r="148" spans="3:19" ht="13.8" x14ac:dyDescent="0.3">
      <c r="C148" s="1" t="s">
        <v>202</v>
      </c>
      <c r="D148" s="1" t="s">
        <v>2248</v>
      </c>
      <c r="E148" s="1" t="s">
        <v>2068</v>
      </c>
      <c r="F148" s="1" t="s">
        <v>203</v>
      </c>
      <c r="G148" s="1"/>
      <c r="H148" s="1"/>
      <c r="I148" s="1"/>
      <c r="J148" s="1"/>
      <c r="K148">
        <f>_xlfn.XLOOKUP(L_CC[[#This Row],[PC center]],L_PC[Profit center],L_PC[PC name])</f>
        <v>0</v>
      </c>
      <c r="L148" t="str">
        <f>_xlfn.XLOOKUP(L_CC[[#This Row],[Fund center]],L_FC[Fund center],L_FC[Site],"")</f>
        <v>HTC</v>
      </c>
      <c r="M148" s="4">
        <v>0</v>
      </c>
      <c r="N148" s="4">
        <v>0</v>
      </c>
      <c r="O148" s="4" t="str">
        <v>1100414100_</v>
      </c>
      <c r="P148" s="4" t="str">
        <v>1100414100_</v>
      </c>
      <c r="Q148" s="4" t="str">
        <v>HTC/BP chung</v>
      </c>
      <c r="R148" s="4" t="str">
        <v>Ung bướu</v>
      </c>
      <c r="S148" s="4" t="str">
        <v>-</v>
      </c>
    </row>
    <row r="149" spans="3:19" ht="13.8" x14ac:dyDescent="0.3">
      <c r="C149" s="1" t="s">
        <v>204</v>
      </c>
      <c r="D149" s="1" t="s">
        <v>2249</v>
      </c>
      <c r="E149" s="1" t="s">
        <v>2068</v>
      </c>
      <c r="F149" s="1" t="s">
        <v>205</v>
      </c>
      <c r="G149" s="1"/>
      <c r="H149" s="1"/>
      <c r="I149" s="1"/>
      <c r="J149" s="1"/>
      <c r="K149">
        <f>_xlfn.XLOOKUP(L_CC[[#This Row],[PC center]],L_PC[Profit center],L_PC[PC name])</f>
        <v>0</v>
      </c>
      <c r="L149" t="str">
        <f>_xlfn.XLOOKUP(L_CC[[#This Row],[Fund center]],L_FC[Fund center],L_FC[Site],"")</f>
        <v>HTC</v>
      </c>
      <c r="M149" s="4">
        <v>0</v>
      </c>
      <c r="N149" s="4">
        <v>0</v>
      </c>
      <c r="O149" s="4" t="str">
        <v>1100414200_</v>
      </c>
      <c r="P149" s="4" t="str">
        <v>1100414200_</v>
      </c>
      <c r="Q149" s="4" t="str">
        <v>HTC/BP chung</v>
      </c>
      <c r="R149" s="4" t="str">
        <v>Xạ trị</v>
      </c>
      <c r="S149" s="4" t="str">
        <v>-</v>
      </c>
    </row>
    <row r="150" spans="3:19" ht="13.8" x14ac:dyDescent="0.3">
      <c r="C150" s="1" t="s">
        <v>206</v>
      </c>
      <c r="D150" s="1" t="s">
        <v>2250</v>
      </c>
      <c r="E150" s="1" t="s">
        <v>2068</v>
      </c>
      <c r="F150" s="1" t="s">
        <v>208</v>
      </c>
      <c r="G150" s="1"/>
      <c r="H150" s="1"/>
      <c r="I150" s="1"/>
      <c r="J150" s="1"/>
      <c r="K150">
        <f>_xlfn.XLOOKUP(L_CC[[#This Row],[PC center]],L_PC[Profit center],L_PC[PC name])</f>
        <v>0</v>
      </c>
      <c r="L150" t="str">
        <f>_xlfn.XLOOKUP(L_CC[[#This Row],[Fund center]],L_FC[Fund center],L_FC[Site],"")</f>
        <v>HTC</v>
      </c>
      <c r="M150" s="4">
        <v>0</v>
      </c>
      <c r="N150" s="4">
        <v>0</v>
      </c>
      <c r="O150" s="4" t="str">
        <v>1100415100_</v>
      </c>
      <c r="P150" s="4" t="str">
        <v>1100415100_</v>
      </c>
      <c r="Q150" s="4" t="str">
        <v>HTC/BP chung</v>
      </c>
      <c r="R150" s="4" t="str">
        <v>Gây mê giảm đau</v>
      </c>
      <c r="S150" s="4" t="str">
        <v>-</v>
      </c>
    </row>
    <row r="151" spans="3:19" ht="13.8" x14ac:dyDescent="0.3">
      <c r="C151" s="1" t="s">
        <v>207</v>
      </c>
      <c r="D151" s="1" t="s">
        <v>2251</v>
      </c>
      <c r="E151" s="1" t="s">
        <v>2068</v>
      </c>
      <c r="F151" s="1" t="s">
        <v>208</v>
      </c>
      <c r="G151" s="1"/>
      <c r="H151" s="1"/>
      <c r="I151" s="1"/>
      <c r="J151" s="1"/>
      <c r="K151">
        <f>_xlfn.XLOOKUP(L_CC[[#This Row],[PC center]],L_PC[Profit center],L_PC[PC name])</f>
        <v>0</v>
      </c>
      <c r="L151" t="str">
        <f>_xlfn.XLOOKUP(L_CC[[#This Row],[Fund center]],L_FC[Fund center],L_FC[Site],"")</f>
        <v>HTC</v>
      </c>
      <c r="M151" s="4">
        <v>0</v>
      </c>
      <c r="N151" s="4">
        <v>0</v>
      </c>
      <c r="O151" s="4" t="str">
        <v>1100415200_</v>
      </c>
      <c r="P151" s="4" t="str">
        <v>1100415200_</v>
      </c>
      <c r="Q151" s="4" t="str">
        <v>HTC/BP chung</v>
      </c>
      <c r="R151" s="4" t="str">
        <v>Gây mê giảm đau</v>
      </c>
      <c r="S151" s="4" t="str">
        <v>-</v>
      </c>
    </row>
    <row r="152" spans="3:19" ht="13.8" x14ac:dyDescent="0.3">
      <c r="C152" s="1" t="s">
        <v>209</v>
      </c>
      <c r="D152" s="1" t="s">
        <v>2252</v>
      </c>
      <c r="E152" s="1" t="s">
        <v>2068</v>
      </c>
      <c r="F152" s="1" t="s">
        <v>208</v>
      </c>
      <c r="G152" s="1"/>
      <c r="H152" s="1"/>
      <c r="I152" s="1"/>
      <c r="J152" s="1"/>
      <c r="K152">
        <f>_xlfn.XLOOKUP(L_CC[[#This Row],[PC center]],L_PC[Profit center],L_PC[PC name])</f>
        <v>0</v>
      </c>
      <c r="L152" t="str">
        <f>_xlfn.XLOOKUP(L_CC[[#This Row],[Fund center]],L_FC[Fund center],L_FC[Site],"")</f>
        <v>HTC</v>
      </c>
      <c r="M152" s="4">
        <v>0</v>
      </c>
      <c r="N152" s="4">
        <v>0</v>
      </c>
      <c r="O152" s="4" t="str">
        <v>1100415300_</v>
      </c>
      <c r="P152" s="4" t="str">
        <v>1100415300_</v>
      </c>
      <c r="Q152" s="4" t="str">
        <v>HTC/BP chung</v>
      </c>
      <c r="R152" s="4" t="str">
        <v>Gây mê giảm đau</v>
      </c>
      <c r="S152" s="4" t="str">
        <v>-</v>
      </c>
    </row>
    <row r="153" spans="3:19" ht="13.8" x14ac:dyDescent="0.3">
      <c r="C153" s="1" t="s">
        <v>210</v>
      </c>
      <c r="D153" s="1" t="s">
        <v>2253</v>
      </c>
      <c r="E153" s="1" t="s">
        <v>2068</v>
      </c>
      <c r="F153" s="1" t="s">
        <v>208</v>
      </c>
      <c r="G153" s="1"/>
      <c r="H153" s="1"/>
      <c r="I153" s="1"/>
      <c r="J153" s="1"/>
      <c r="K153">
        <f>_xlfn.XLOOKUP(L_CC[[#This Row],[PC center]],L_PC[Profit center],L_PC[PC name])</f>
        <v>0</v>
      </c>
      <c r="L153" t="str">
        <f>_xlfn.XLOOKUP(L_CC[[#This Row],[Fund center]],L_FC[Fund center],L_FC[Site],"")</f>
        <v>HTC</v>
      </c>
      <c r="M153" s="4">
        <v>0</v>
      </c>
      <c r="N153" s="4">
        <v>0</v>
      </c>
      <c r="O153" s="4" t="str">
        <v>1100415400_</v>
      </c>
      <c r="P153" s="4" t="str">
        <v>1100415400_</v>
      </c>
      <c r="Q153" s="4" t="str">
        <v>HTC/BP chung</v>
      </c>
      <c r="R153" s="4" t="str">
        <v>Gây mê giảm đau</v>
      </c>
      <c r="S153" s="4" t="str">
        <v>-</v>
      </c>
    </row>
    <row r="154" spans="3:19" ht="13.8" x14ac:dyDescent="0.3">
      <c r="C154" s="1" t="s">
        <v>211</v>
      </c>
      <c r="D154" s="1" t="s">
        <v>2254</v>
      </c>
      <c r="E154" s="1" t="s">
        <v>2068</v>
      </c>
      <c r="F154" s="1" t="s">
        <v>2103</v>
      </c>
      <c r="G154" s="1"/>
      <c r="H154" s="1"/>
      <c r="I154" s="1"/>
      <c r="J154" s="1"/>
      <c r="K154">
        <f>_xlfn.XLOOKUP(L_CC[[#This Row],[PC center]],L_PC[Profit center],L_PC[PC name])</f>
        <v>0</v>
      </c>
      <c r="L154" t="str">
        <f>_xlfn.XLOOKUP(L_CC[[#This Row],[Fund center]],L_FC[Fund center],L_FC[Site],"")</f>
        <v>HTC</v>
      </c>
      <c r="M154" s="4">
        <v>0</v>
      </c>
      <c r="N154" s="4">
        <v>0</v>
      </c>
      <c r="O154" s="4" t="str">
        <v>1100416000_</v>
      </c>
      <c r="P154" s="4" t="str">
        <v>1100416000_</v>
      </c>
      <c r="Q154" s="4" t="str">
        <v>HTC/BP chung</v>
      </c>
      <c r="R154" s="4" t="str">
        <v>PHCN</v>
      </c>
      <c r="S154" s="4" t="str">
        <v>-</v>
      </c>
    </row>
    <row r="155" spans="3:19" ht="13.8" x14ac:dyDescent="0.3">
      <c r="C155" s="1" t="s">
        <v>212</v>
      </c>
      <c r="D155" s="1" t="s">
        <v>2255</v>
      </c>
      <c r="E155" s="1" t="s">
        <v>2068</v>
      </c>
      <c r="F155" s="1" t="s">
        <v>321</v>
      </c>
      <c r="G155" s="1"/>
      <c r="H155" s="1"/>
      <c r="I155" s="1"/>
      <c r="J155" s="1"/>
      <c r="K155">
        <f>_xlfn.XLOOKUP(L_CC[[#This Row],[PC center]],L_PC[Profit center],L_PC[PC name])</f>
        <v>0</v>
      </c>
      <c r="L155" t="str">
        <f>_xlfn.XLOOKUP(L_CC[[#This Row],[Fund center]],L_FC[Fund center],L_FC[Site],"")</f>
        <v>HTC</v>
      </c>
      <c r="M155" s="4">
        <v>0</v>
      </c>
      <c r="N155" s="4">
        <v>0</v>
      </c>
      <c r="O155" s="4" t="str">
        <v>1100417000_</v>
      </c>
      <c r="P155" s="4" t="str">
        <v>1100417000_</v>
      </c>
      <c r="Q155" s="4" t="str">
        <v>HTC/BP chung</v>
      </c>
      <c r="R155" s="4" t="str">
        <v>Ngoại tiêu hóa</v>
      </c>
      <c r="S155" s="4" t="str">
        <v>-</v>
      </c>
    </row>
    <row r="156" spans="3:19" ht="13.8" x14ac:dyDescent="0.3">
      <c r="C156" s="1" t="s">
        <v>213</v>
      </c>
      <c r="D156" s="1" t="s">
        <v>2256</v>
      </c>
      <c r="E156" s="1" t="s">
        <v>2068</v>
      </c>
      <c r="F156" s="1" t="s">
        <v>321</v>
      </c>
      <c r="G156" s="1"/>
      <c r="H156" s="1"/>
      <c r="I156" s="1"/>
      <c r="J156" s="1"/>
      <c r="K156">
        <f>_xlfn.XLOOKUP(L_CC[[#This Row],[PC center]],L_PC[Profit center],L_PC[PC name])</f>
        <v>0</v>
      </c>
      <c r="L156" t="str">
        <f>_xlfn.XLOOKUP(L_CC[[#This Row],[Fund center]],L_FC[Fund center],L_FC[Site],"")</f>
        <v>HTC</v>
      </c>
      <c r="M156" s="4">
        <v>0</v>
      </c>
      <c r="N156" s="4">
        <v>0</v>
      </c>
      <c r="O156" s="4" t="str">
        <v>1100417100_</v>
      </c>
      <c r="P156" s="4" t="str">
        <v>1100417100_</v>
      </c>
      <c r="Q156" s="4" t="str">
        <v>HTC/BP chung</v>
      </c>
      <c r="R156" s="4" t="str">
        <v>Ngoại tiêu hóa</v>
      </c>
      <c r="S156" s="4" t="str">
        <v>-</v>
      </c>
    </row>
    <row r="157" spans="3:19" ht="13.8" x14ac:dyDescent="0.3">
      <c r="C157" s="1" t="s">
        <v>214</v>
      </c>
      <c r="D157" s="1" t="s">
        <v>2257</v>
      </c>
      <c r="E157" s="1" t="s">
        <v>2068</v>
      </c>
      <c r="F157" s="1" t="s">
        <v>215</v>
      </c>
      <c r="G157" s="1"/>
      <c r="H157" s="1"/>
      <c r="I157" s="1"/>
      <c r="J157" s="1"/>
      <c r="K157">
        <f>_xlfn.XLOOKUP(L_CC[[#This Row],[PC center]],L_PC[Profit center],L_PC[PC name])</f>
        <v>0</v>
      </c>
      <c r="L157" t="str">
        <f>_xlfn.XLOOKUP(L_CC[[#This Row],[Fund center]],L_FC[Fund center],L_FC[Site],"")</f>
        <v>HTC</v>
      </c>
      <c r="M157" s="4">
        <v>0</v>
      </c>
      <c r="N157" s="4">
        <v>0</v>
      </c>
      <c r="O157" s="4" t="str">
        <v>1100417200_</v>
      </c>
      <c r="P157" s="4" t="str">
        <v>1100417200_</v>
      </c>
      <c r="Q157" s="4" t="str">
        <v>HTC/BP chung</v>
      </c>
      <c r="R157" s="4" t="str">
        <v>Ngoại gan mật</v>
      </c>
      <c r="S157" s="4" t="str">
        <v>-</v>
      </c>
    </row>
    <row r="158" spans="3:19" ht="13.8" x14ac:dyDescent="0.3">
      <c r="C158" s="1" t="s">
        <v>216</v>
      </c>
      <c r="D158" s="1" t="s">
        <v>2258</v>
      </c>
      <c r="E158" s="1" t="s">
        <v>2068</v>
      </c>
      <c r="F158" s="1" t="s">
        <v>218</v>
      </c>
      <c r="G158" s="1"/>
      <c r="H158" s="1"/>
      <c r="I158" s="1"/>
      <c r="J158" s="1"/>
      <c r="K158">
        <f>_xlfn.XLOOKUP(L_CC[[#This Row],[PC center]],L_PC[Profit center],L_PC[PC name])</f>
        <v>0</v>
      </c>
      <c r="L158" t="str">
        <f>_xlfn.XLOOKUP(L_CC[[#This Row],[Fund center]],L_FC[Fund center],L_FC[Site],"")</f>
        <v>HTC</v>
      </c>
      <c r="M158" s="4">
        <v>0</v>
      </c>
      <c r="N158" s="4">
        <v>0</v>
      </c>
      <c r="O158" s="4" t="str">
        <v>1100418000_</v>
      </c>
      <c r="P158" s="4" t="str">
        <v>1100418000_</v>
      </c>
      <c r="Q158" s="4" t="str">
        <v>HTC/BP chung</v>
      </c>
      <c r="R158" s="4" t="str">
        <v>Nội tiêu hóa</v>
      </c>
      <c r="S158" s="4" t="str">
        <v>-</v>
      </c>
    </row>
    <row r="159" spans="3:19" ht="13.8" x14ac:dyDescent="0.3">
      <c r="C159" s="1" t="s">
        <v>217</v>
      </c>
      <c r="D159" s="1" t="s">
        <v>2259</v>
      </c>
      <c r="E159" s="1" t="s">
        <v>2068</v>
      </c>
      <c r="F159" s="1" t="s">
        <v>429</v>
      </c>
      <c r="G159" s="1"/>
      <c r="H159" s="1"/>
      <c r="I159" s="1"/>
      <c r="J159" s="1"/>
      <c r="K159">
        <f>_xlfn.XLOOKUP(L_CC[[#This Row],[PC center]],L_PC[Profit center],L_PC[PC name])</f>
        <v>0</v>
      </c>
      <c r="L159" t="str">
        <f>_xlfn.XLOOKUP(L_CC[[#This Row],[Fund center]],L_FC[Fund center],L_FC[Site],"")</f>
        <v>HTC</v>
      </c>
      <c r="M159" s="4">
        <v>0</v>
      </c>
      <c r="N159" s="4">
        <v>0</v>
      </c>
      <c r="O159" s="4" t="str">
        <v>1100418100_</v>
      </c>
      <c r="P159" s="4" t="str">
        <v>1100418100_</v>
      </c>
      <c r="Q159" s="4" t="str">
        <v>HTC/BP chung</v>
      </c>
      <c r="R159" s="4" t="str">
        <v>Nội gan mật</v>
      </c>
      <c r="S159" s="4" t="str">
        <v>-</v>
      </c>
    </row>
    <row r="160" spans="3:19" ht="13.8" x14ac:dyDescent="0.3">
      <c r="C160" s="1" t="s">
        <v>219</v>
      </c>
      <c r="D160" s="1" t="s">
        <v>2260</v>
      </c>
      <c r="E160" s="1" t="s">
        <v>2068</v>
      </c>
      <c r="F160" s="1" t="s">
        <v>218</v>
      </c>
      <c r="G160" s="1"/>
      <c r="H160" s="1"/>
      <c r="I160" s="1"/>
      <c r="J160" s="1"/>
      <c r="K160">
        <f>_xlfn.XLOOKUP(L_CC[[#This Row],[PC center]],L_PC[Profit center],L_PC[PC name])</f>
        <v>0</v>
      </c>
      <c r="L160" t="str">
        <f>_xlfn.XLOOKUP(L_CC[[#This Row],[Fund center]],L_FC[Fund center],L_FC[Site],"")</f>
        <v>HTC</v>
      </c>
      <c r="M160" s="4">
        <v>0</v>
      </c>
      <c r="N160" s="4">
        <v>0</v>
      </c>
      <c r="O160" s="4" t="str">
        <v>1100418200_</v>
      </c>
      <c r="P160" s="4" t="str">
        <v>1100418200_</v>
      </c>
      <c r="Q160" s="4" t="str">
        <v>HTC/BP chung</v>
      </c>
      <c r="R160" s="4" t="str">
        <v>Nội tiêu hóa</v>
      </c>
      <c r="S160" s="4" t="str">
        <v>-</v>
      </c>
    </row>
    <row r="161" spans="3:19" ht="13.8" x14ac:dyDescent="0.3">
      <c r="C161" s="1" t="s">
        <v>220</v>
      </c>
      <c r="D161" s="1" t="s">
        <v>3150</v>
      </c>
      <c r="E161" s="1" t="s">
        <v>2068</v>
      </c>
      <c r="F161" s="1" t="s">
        <v>3665</v>
      </c>
      <c r="G161" s="1"/>
      <c r="H161" s="1"/>
      <c r="I161" s="1"/>
      <c r="J161" s="1"/>
      <c r="K161">
        <f>_xlfn.XLOOKUP(L_CC[[#This Row],[PC center]],L_PC[Profit center],L_PC[PC name])</f>
        <v>0</v>
      </c>
      <c r="L161" t="str">
        <f>_xlfn.XLOOKUP(L_CC[[#This Row],[Fund center]],L_FC[Fund center],L_FC[Site],"")</f>
        <v>HTC</v>
      </c>
      <c r="M161" s="4">
        <v>0</v>
      </c>
      <c r="N161" s="4">
        <v>0</v>
      </c>
      <c r="O161" s="4" t="str">
        <v>1100419000_</v>
      </c>
      <c r="P161" s="4" t="str">
        <v>1100419000_</v>
      </c>
      <c r="Q161" s="4" t="str">
        <v>HTC/BP chung</v>
      </c>
      <c r="R161" s="4" t="str">
        <v>Y học cổ truyền</v>
      </c>
      <c r="S161" s="4" t="str">
        <v>-</v>
      </c>
    </row>
    <row r="162" spans="3:19" ht="13.8" x14ac:dyDescent="0.3">
      <c r="C162" s="1" t="s">
        <v>221</v>
      </c>
      <c r="D162" s="1" t="s">
        <v>3155</v>
      </c>
      <c r="E162" s="1" t="s">
        <v>2068</v>
      </c>
      <c r="F162" s="1" t="s">
        <v>194</v>
      </c>
      <c r="G162" s="1"/>
      <c r="H162" s="1"/>
      <c r="I162" s="1"/>
      <c r="J162" s="1"/>
      <c r="K162">
        <f>_xlfn.XLOOKUP(L_CC[[#This Row],[PC center]],L_PC[Profit center],L_PC[PC name])</f>
        <v>0</v>
      </c>
      <c r="L162" t="str">
        <f>_xlfn.XLOOKUP(L_CC[[#This Row],[Fund center]],L_FC[Fund center],L_FC[Site],"")</f>
        <v>HTC</v>
      </c>
      <c r="M162" s="4">
        <v>0</v>
      </c>
      <c r="N162" s="4">
        <v>0</v>
      </c>
      <c r="O162" s="4" t="str">
        <v>1100420000_</v>
      </c>
      <c r="P162" s="4" t="str">
        <v>1100420000_</v>
      </c>
      <c r="Q162" s="4" t="str">
        <v>HTC/BP chung</v>
      </c>
      <c r="R162" s="4" t="str">
        <v>Tâm lý</v>
      </c>
      <c r="S162" s="4" t="str">
        <v>-</v>
      </c>
    </row>
    <row r="163" spans="3:19" ht="13.8" x14ac:dyDescent="0.3">
      <c r="C163" s="1" t="s">
        <v>222</v>
      </c>
      <c r="D163" s="1" t="s">
        <v>2261</v>
      </c>
      <c r="E163" s="1" t="s">
        <v>2068</v>
      </c>
      <c r="F163" s="1" t="s">
        <v>3658</v>
      </c>
      <c r="G163" s="1"/>
      <c r="H163" s="1"/>
      <c r="I163" s="1"/>
      <c r="J163" s="1"/>
      <c r="K163">
        <f>_xlfn.XLOOKUP(L_CC[[#This Row],[PC center]],L_PC[Profit center],L_PC[PC name])</f>
        <v>0</v>
      </c>
      <c r="L163" t="str">
        <f>_xlfn.XLOOKUP(L_CC[[#This Row],[Fund center]],L_FC[Fund center],L_FC[Site],"")</f>
        <v>HTC</v>
      </c>
      <c r="M163" s="4">
        <v>0</v>
      </c>
      <c r="N163" s="4">
        <v>0</v>
      </c>
      <c r="O163" s="4" t="str">
        <v>1100501000_</v>
      </c>
      <c r="P163" s="4" t="str">
        <v>1100501000_</v>
      </c>
      <c r="Q163" s="4" t="str">
        <v>HTC/BP chung</v>
      </c>
      <c r="R163" s="4" t="str">
        <v>Dược</v>
      </c>
      <c r="S163" s="4" t="str">
        <v>-</v>
      </c>
    </row>
    <row r="164" spans="3:19" ht="13.8" x14ac:dyDescent="0.3">
      <c r="C164" s="1" t="s">
        <v>223</v>
      </c>
      <c r="D164" s="1" t="s">
        <v>2262</v>
      </c>
      <c r="E164" s="1" t="s">
        <v>2068</v>
      </c>
      <c r="F164" s="1" t="s">
        <v>3658</v>
      </c>
      <c r="G164" s="1"/>
      <c r="H164" s="1"/>
      <c r="I164" s="1"/>
      <c r="J164" s="1"/>
      <c r="K164">
        <f>_xlfn.XLOOKUP(L_CC[[#This Row],[PC center]],L_PC[Profit center],L_PC[PC name])</f>
        <v>0</v>
      </c>
      <c r="L164" t="str">
        <f>_xlfn.XLOOKUP(L_CC[[#This Row],[Fund center]],L_FC[Fund center],L_FC[Site],"")</f>
        <v>HTC</v>
      </c>
      <c r="M164" s="4">
        <v>0</v>
      </c>
      <c r="N164" s="4">
        <v>0</v>
      </c>
      <c r="O164" s="4" t="str">
        <v>1100502000_</v>
      </c>
      <c r="P164" s="4" t="str">
        <v>1100502000_</v>
      </c>
      <c r="Q164" s="4" t="str">
        <v>HTC/BP chung</v>
      </c>
      <c r="R164" s="4" t="str">
        <v>Dược</v>
      </c>
      <c r="S164" s="4" t="str">
        <v>-</v>
      </c>
    </row>
    <row r="165" spans="3:19" ht="13.8" x14ac:dyDescent="0.3">
      <c r="C165" s="1" t="s">
        <v>224</v>
      </c>
      <c r="D165" s="1" t="s">
        <v>3158</v>
      </c>
      <c r="E165" s="1" t="s">
        <v>2068</v>
      </c>
      <c r="F165" s="1" t="s">
        <v>3658</v>
      </c>
      <c r="G165" s="1"/>
      <c r="H165" s="1"/>
      <c r="I165" s="1"/>
      <c r="J165" s="1"/>
      <c r="K165">
        <f>_xlfn.XLOOKUP(L_CC[[#This Row],[PC center]],L_PC[Profit center],L_PC[PC name])</f>
        <v>0</v>
      </c>
      <c r="L165" t="str">
        <f>_xlfn.XLOOKUP(L_CC[[#This Row],[Fund center]],L_FC[Fund center],L_FC[Site],"")</f>
        <v>HTC</v>
      </c>
      <c r="M165" s="4">
        <v>0</v>
      </c>
      <c r="N165" s="4">
        <v>0</v>
      </c>
      <c r="O165" s="4" t="str">
        <v>1100502001_</v>
      </c>
      <c r="P165" s="4" t="str">
        <v>1100502001_</v>
      </c>
      <c r="Q165" s="4" t="str">
        <v>HTC/BP chung</v>
      </c>
      <c r="R165" s="4" t="str">
        <v>Dược</v>
      </c>
      <c r="S165" s="4" t="str">
        <v>-</v>
      </c>
    </row>
    <row r="166" spans="3:19" ht="13.8" x14ac:dyDescent="0.3">
      <c r="C166" s="1" t="s">
        <v>2263</v>
      </c>
      <c r="D166" s="1" t="s">
        <v>2264</v>
      </c>
      <c r="E166" s="1" t="s">
        <v>2068</v>
      </c>
      <c r="F166" s="1" t="s">
        <v>2105</v>
      </c>
      <c r="G166" s="1"/>
      <c r="H166" s="1"/>
      <c r="I166" s="1"/>
      <c r="J166" s="1"/>
      <c r="K166">
        <f>_xlfn.XLOOKUP(L_CC[[#This Row],[PC center]],L_PC[Profit center],L_PC[PC name])</f>
        <v>0</v>
      </c>
      <c r="L166" t="str">
        <f>_xlfn.XLOOKUP(L_CC[[#This Row],[Fund center]],L_FC[Fund center],L_FC[Site],"")</f>
        <v>HTC</v>
      </c>
      <c r="M166" s="4">
        <v>0</v>
      </c>
      <c r="N166" s="4">
        <v>0</v>
      </c>
      <c r="O166" s="4" t="str">
        <v>1100601000_</v>
      </c>
      <c r="P166" s="4" t="str">
        <v>1100601000_</v>
      </c>
      <c r="Q166" s="4" t="str">
        <v>HTC/BP chung</v>
      </c>
      <c r="R166" s="4" t="str">
        <v>CK khác</v>
      </c>
      <c r="S166" s="4" t="str">
        <v>-</v>
      </c>
    </row>
    <row r="167" spans="3:19" ht="13.8" x14ac:dyDescent="0.3">
      <c r="C167" s="1" t="s">
        <v>225</v>
      </c>
      <c r="D167" s="1" t="s">
        <v>2265</v>
      </c>
      <c r="E167" s="1" t="s">
        <v>2068</v>
      </c>
      <c r="F167" s="1" t="s">
        <v>4</v>
      </c>
      <c r="G167" s="1"/>
      <c r="H167" s="1"/>
      <c r="I167" s="1"/>
      <c r="J167" s="1" t="s">
        <v>3668</v>
      </c>
      <c r="K167">
        <f>_xlfn.XLOOKUP(L_CC[[#This Row],[PC center]],L_PC[Profit center],L_PC[PC name])</f>
        <v>0</v>
      </c>
      <c r="L167" t="str">
        <f>_xlfn.XLOOKUP(L_CC[[#This Row],[Fund center]],L_FC[Fund center],L_FC[Site],"")</f>
        <v>HTC</v>
      </c>
      <c r="M167" s="4">
        <v>0</v>
      </c>
      <c r="N167" s="4">
        <v>0</v>
      </c>
      <c r="O167" s="4" t="str">
        <v>1100901000_</v>
      </c>
      <c r="P167" s="4" t="str">
        <v>1100901000_</v>
      </c>
      <c r="Q167" s="4" t="str">
        <v>HTC/BP chung</v>
      </c>
      <c r="R167" s="4" t="e">
        <v>#N/A</v>
      </c>
      <c r="S167" s="4" t="str">
        <v>-</v>
      </c>
    </row>
    <row r="168" spans="3:19" ht="13.8" x14ac:dyDescent="0.3">
      <c r="C168" s="1" t="s">
        <v>226</v>
      </c>
      <c r="D168" s="1" t="s">
        <v>2266</v>
      </c>
      <c r="E168" s="1" t="s">
        <v>2045</v>
      </c>
      <c r="F168" s="1" t="s">
        <v>4</v>
      </c>
      <c r="G168" s="1"/>
      <c r="H168" s="1"/>
      <c r="I168" s="1"/>
      <c r="J168" s="1" t="s">
        <v>3690</v>
      </c>
      <c r="K168">
        <f>_xlfn.XLOOKUP(L_CC[[#This Row],[PC center]],L_PC[Profit center],L_PC[PC name])</f>
        <v>0</v>
      </c>
      <c r="L168" t="str">
        <f>_xlfn.XLOOKUP(L_CC[[#This Row],[Fund center]],L_FC[Fund center],L_FC[Site],"")</f>
        <v>HO</v>
      </c>
      <c r="M168" s="4">
        <v>0</v>
      </c>
      <c r="N168" s="4">
        <v>0</v>
      </c>
      <c r="O168" s="4" t="str">
        <v>1100904300_</v>
      </c>
      <c r="P168" s="4" t="str">
        <v>1100904300_</v>
      </c>
      <c r="Q168" s="4" t="str">
        <v>HO/Ban giám đốc</v>
      </c>
      <c r="R168" s="4" t="e">
        <v>#N/A</v>
      </c>
      <c r="S168" s="4" t="str">
        <v>-</v>
      </c>
    </row>
    <row r="169" spans="3:19" ht="13.8" x14ac:dyDescent="0.3">
      <c r="C169" s="1" t="s">
        <v>227</v>
      </c>
      <c r="D169" s="1" t="s">
        <v>2267</v>
      </c>
      <c r="E169" s="1" t="s">
        <v>2068</v>
      </c>
      <c r="F169" s="1" t="s">
        <v>4</v>
      </c>
      <c r="G169" s="1"/>
      <c r="H169" s="1"/>
      <c r="I169" s="1"/>
      <c r="J169" s="1" t="s">
        <v>3668</v>
      </c>
      <c r="K169">
        <f>_xlfn.XLOOKUP(L_CC[[#This Row],[PC center]],L_PC[Profit center],L_PC[PC name])</f>
        <v>0</v>
      </c>
      <c r="L169" t="str">
        <f>_xlfn.XLOOKUP(L_CC[[#This Row],[Fund center]],L_FC[Fund center],L_FC[Site],"")</f>
        <v>HTC</v>
      </c>
      <c r="M169" s="4">
        <v>0</v>
      </c>
      <c r="N169" s="4">
        <v>0</v>
      </c>
      <c r="O169" s="4" t="str">
        <v>1100906000_</v>
      </c>
      <c r="P169" s="4" t="str">
        <v>1100906000_</v>
      </c>
      <c r="Q169" s="4" t="str">
        <v>HTC/BP chung</v>
      </c>
      <c r="R169" s="4" t="e">
        <v>#N/A</v>
      </c>
      <c r="S169" s="4" t="str">
        <v>-</v>
      </c>
    </row>
    <row r="170" spans="3:19" ht="13.8" x14ac:dyDescent="0.3">
      <c r="C170" s="1" t="s">
        <v>228</v>
      </c>
      <c r="D170" s="1" t="s">
        <v>2268</v>
      </c>
      <c r="E170" s="1" t="s">
        <v>2068</v>
      </c>
      <c r="F170" s="1" t="s">
        <v>4</v>
      </c>
      <c r="G170" s="1"/>
      <c r="H170" s="1"/>
      <c r="I170" s="1"/>
      <c r="J170" s="1" t="s">
        <v>3668</v>
      </c>
      <c r="K170">
        <f>_xlfn.XLOOKUP(L_CC[[#This Row],[PC center]],L_PC[Profit center],L_PC[PC name])</f>
        <v>0</v>
      </c>
      <c r="L170" t="str">
        <f>_xlfn.XLOOKUP(L_CC[[#This Row],[Fund center]],L_FC[Fund center],L_FC[Site],"")</f>
        <v>HTC</v>
      </c>
      <c r="M170" s="4">
        <v>0</v>
      </c>
      <c r="N170" s="4">
        <v>0</v>
      </c>
      <c r="O170" s="4" t="str">
        <v>1100906012_</v>
      </c>
      <c r="P170" s="4" t="str">
        <v>1100906012_</v>
      </c>
      <c r="Q170" s="4" t="str">
        <v>HTC/BP chung</v>
      </c>
      <c r="R170" s="4" t="e">
        <v>#N/A</v>
      </c>
      <c r="S170" s="4" t="str">
        <v>-</v>
      </c>
    </row>
    <row r="171" spans="3:19" ht="13.8" x14ac:dyDescent="0.3">
      <c r="C171" s="1" t="s">
        <v>229</v>
      </c>
      <c r="D171" s="1" t="s">
        <v>2269</v>
      </c>
      <c r="E171" s="1" t="s">
        <v>2068</v>
      </c>
      <c r="F171" s="1" t="s">
        <v>4</v>
      </c>
      <c r="G171" s="1"/>
      <c r="H171" s="1"/>
      <c r="I171" s="1"/>
      <c r="J171" s="1" t="s">
        <v>3668</v>
      </c>
      <c r="K171">
        <f>_xlfn.XLOOKUP(L_CC[[#This Row],[PC center]],L_PC[Profit center],L_PC[PC name])</f>
        <v>0</v>
      </c>
      <c r="L171" t="str">
        <f>_xlfn.XLOOKUP(L_CC[[#This Row],[Fund center]],L_FC[Fund center],L_FC[Site],"")</f>
        <v>HTC</v>
      </c>
      <c r="M171" s="4">
        <v>0</v>
      </c>
      <c r="N171" s="4">
        <v>0</v>
      </c>
      <c r="O171" s="4" t="str">
        <v>1100906021_</v>
      </c>
      <c r="P171" s="4" t="str">
        <v>1100906021_</v>
      </c>
      <c r="Q171" s="4" t="str">
        <v>HTC/BP chung</v>
      </c>
      <c r="R171" s="4" t="e">
        <v>#N/A</v>
      </c>
      <c r="S171" s="4" t="str">
        <v>-</v>
      </c>
    </row>
    <row r="172" spans="3:19" ht="13.8" x14ac:dyDescent="0.3">
      <c r="C172" s="1" t="s">
        <v>230</v>
      </c>
      <c r="D172" s="1" t="s">
        <v>2270</v>
      </c>
      <c r="E172" s="1" t="s">
        <v>2068</v>
      </c>
      <c r="F172" s="1" t="s">
        <v>4</v>
      </c>
      <c r="G172" s="1"/>
      <c r="H172" s="1"/>
      <c r="I172" s="1"/>
      <c r="J172" s="1" t="s">
        <v>3668</v>
      </c>
      <c r="K172">
        <f>_xlfn.XLOOKUP(L_CC[[#This Row],[PC center]],L_PC[Profit center],L_PC[PC name])</f>
        <v>0</v>
      </c>
      <c r="L172" t="str">
        <f>_xlfn.XLOOKUP(L_CC[[#This Row],[Fund center]],L_FC[Fund center],L_FC[Site],"")</f>
        <v>HTC</v>
      </c>
      <c r="M172" s="4">
        <v>0</v>
      </c>
      <c r="N172" s="4">
        <v>0</v>
      </c>
      <c r="O172" s="4" t="str">
        <v>1100906023_</v>
      </c>
      <c r="P172" s="4" t="str">
        <v>1100906023_</v>
      </c>
      <c r="Q172" s="4" t="str">
        <v>HTC/BP chung</v>
      </c>
      <c r="R172" s="4" t="e">
        <v>#N/A</v>
      </c>
      <c r="S172" s="4" t="str">
        <v>-</v>
      </c>
    </row>
    <row r="173" spans="3:19" ht="13.8" x14ac:dyDescent="0.3">
      <c r="C173" s="1" t="s">
        <v>231</v>
      </c>
      <c r="D173" s="1" t="s">
        <v>2271</v>
      </c>
      <c r="E173" s="1" t="s">
        <v>2068</v>
      </c>
      <c r="F173" s="1" t="s">
        <v>4</v>
      </c>
      <c r="G173" s="1"/>
      <c r="H173" s="1"/>
      <c r="I173" s="1"/>
      <c r="J173" s="1" t="s">
        <v>3668</v>
      </c>
      <c r="K173">
        <f>_xlfn.XLOOKUP(L_CC[[#This Row],[PC center]],L_PC[Profit center],L_PC[PC name])</f>
        <v>0</v>
      </c>
      <c r="L173" t="str">
        <f>_xlfn.XLOOKUP(L_CC[[#This Row],[Fund center]],L_FC[Fund center],L_FC[Site],"")</f>
        <v>HTC</v>
      </c>
      <c r="M173" s="4">
        <v>0</v>
      </c>
      <c r="N173" s="4">
        <v>0</v>
      </c>
      <c r="O173" s="4" t="str">
        <v>1100906024_</v>
      </c>
      <c r="P173" s="4" t="str">
        <v>1100906024_</v>
      </c>
      <c r="Q173" s="4" t="str">
        <v>HTC/BP chung</v>
      </c>
      <c r="R173" s="4" t="e">
        <v>#N/A</v>
      </c>
      <c r="S173" s="4" t="str">
        <v>-</v>
      </c>
    </row>
    <row r="174" spans="3:19" ht="13.8" x14ac:dyDescent="0.3">
      <c r="C174" s="1" t="s">
        <v>232</v>
      </c>
      <c r="D174" s="1" t="s">
        <v>2272</v>
      </c>
      <c r="E174" s="1" t="s">
        <v>2068</v>
      </c>
      <c r="F174" s="1" t="s">
        <v>4</v>
      </c>
      <c r="G174" s="1"/>
      <c r="H174" s="1"/>
      <c r="I174" s="1"/>
      <c r="J174" s="1" t="s">
        <v>3668</v>
      </c>
      <c r="K174">
        <f>_xlfn.XLOOKUP(L_CC[[#This Row],[PC center]],L_PC[Profit center],L_PC[PC name])</f>
        <v>0</v>
      </c>
      <c r="L174" t="str">
        <f>_xlfn.XLOOKUP(L_CC[[#This Row],[Fund center]],L_FC[Fund center],L_FC[Site],"")</f>
        <v>HTC</v>
      </c>
      <c r="M174" s="4">
        <v>0</v>
      </c>
      <c r="N174" s="4">
        <v>0</v>
      </c>
      <c r="O174" s="4" t="str">
        <v>1100906025_</v>
      </c>
      <c r="P174" s="4" t="str">
        <v>1100906025_</v>
      </c>
      <c r="Q174" s="4" t="str">
        <v>HTC/BP chung</v>
      </c>
      <c r="R174" s="4" t="e">
        <v>#N/A</v>
      </c>
      <c r="S174" s="4" t="str">
        <v>-</v>
      </c>
    </row>
    <row r="175" spans="3:19" ht="13.8" x14ac:dyDescent="0.3">
      <c r="C175" s="1" t="s">
        <v>233</v>
      </c>
      <c r="D175" s="1" t="s">
        <v>2273</v>
      </c>
      <c r="E175" s="1" t="s">
        <v>2068</v>
      </c>
      <c r="F175" s="1" t="s">
        <v>4</v>
      </c>
      <c r="G175" s="1"/>
      <c r="H175" s="1"/>
      <c r="I175" s="1"/>
      <c r="J175" s="1" t="s">
        <v>3668</v>
      </c>
      <c r="K175">
        <f>_xlfn.XLOOKUP(L_CC[[#This Row],[PC center]],L_PC[Profit center],L_PC[PC name])</f>
        <v>0</v>
      </c>
      <c r="L175" t="str">
        <f>_xlfn.XLOOKUP(L_CC[[#This Row],[Fund center]],L_FC[Fund center],L_FC[Site],"")</f>
        <v>HTC</v>
      </c>
      <c r="M175" s="4">
        <v>0</v>
      </c>
      <c r="N175" s="4">
        <v>0</v>
      </c>
      <c r="O175" s="4" t="str">
        <v>1100906026_</v>
      </c>
      <c r="P175" s="4" t="str">
        <v>1100906026_</v>
      </c>
      <c r="Q175" s="4" t="str">
        <v>HTC/BP chung</v>
      </c>
      <c r="R175" s="4" t="e">
        <v>#N/A</v>
      </c>
      <c r="S175" s="4" t="str">
        <v>-</v>
      </c>
    </row>
    <row r="176" spans="3:19" ht="13.8" x14ac:dyDescent="0.3">
      <c r="C176" s="1" t="s">
        <v>1003</v>
      </c>
      <c r="D176" s="1" t="s">
        <v>2274</v>
      </c>
      <c r="E176" s="1" t="s">
        <v>2068</v>
      </c>
      <c r="F176" s="1" t="s">
        <v>2095</v>
      </c>
      <c r="G176" s="1"/>
      <c r="H176" s="1"/>
      <c r="I176" s="1"/>
      <c r="J176" s="1"/>
      <c r="K176">
        <f>_xlfn.XLOOKUP(L_CC[[#This Row],[PC center]],L_PC[Profit center],L_PC[PC name])</f>
        <v>0</v>
      </c>
      <c r="L176" t="str">
        <f>_xlfn.XLOOKUP(L_CC[[#This Row],[Fund center]],L_FC[Fund center],L_FC[Site],"")</f>
        <v>HTC</v>
      </c>
      <c r="M176" s="4">
        <v>0</v>
      </c>
      <c r="N176" s="4">
        <v>0</v>
      </c>
      <c r="O176" s="4" t="str">
        <v>1101000000_</v>
      </c>
      <c r="P176" s="4" t="str">
        <v>1101000000_</v>
      </c>
      <c r="Q176" s="4" t="str">
        <v>HTC/BP chung</v>
      </c>
      <c r="R176" s="4" t="str">
        <v>PK Royal</v>
      </c>
      <c r="S176" s="4" t="str">
        <v>-</v>
      </c>
    </row>
    <row r="177" spans="3:19" ht="13.8" x14ac:dyDescent="0.3">
      <c r="C177" s="1" t="s">
        <v>1004</v>
      </c>
      <c r="D177" s="1" t="s">
        <v>2275</v>
      </c>
      <c r="E177" s="1" t="s">
        <v>2068</v>
      </c>
      <c r="F177" s="1" t="s">
        <v>2095</v>
      </c>
      <c r="G177" s="1"/>
      <c r="H177" s="1"/>
      <c r="I177" s="1"/>
      <c r="J177" s="1"/>
      <c r="K177">
        <f>_xlfn.XLOOKUP(L_CC[[#This Row],[PC center]],L_PC[Profit center],L_PC[PC name])</f>
        <v>0</v>
      </c>
      <c r="L177" t="str">
        <f>_xlfn.XLOOKUP(L_CC[[#This Row],[Fund center]],L_FC[Fund center],L_FC[Site],"")</f>
        <v>HTC</v>
      </c>
      <c r="M177" s="4">
        <v>0</v>
      </c>
      <c r="N177" s="4">
        <v>0</v>
      </c>
      <c r="O177" s="4" t="str">
        <v>1101100000_</v>
      </c>
      <c r="P177" s="4" t="str">
        <v>1101100000_</v>
      </c>
      <c r="Q177" s="4" t="str">
        <v>HTC/BP chung</v>
      </c>
      <c r="R177" s="4" t="str">
        <v>PK Royal</v>
      </c>
      <c r="S177" s="4" t="str">
        <v>-</v>
      </c>
    </row>
    <row r="178" spans="3:19" ht="13.8" x14ac:dyDescent="0.3">
      <c r="C178" s="1" t="s">
        <v>2276</v>
      </c>
      <c r="D178" s="1" t="s">
        <v>2277</v>
      </c>
      <c r="E178" s="1" t="s">
        <v>2068</v>
      </c>
      <c r="F178" s="1" t="s">
        <v>2095</v>
      </c>
      <c r="G178" s="1"/>
      <c r="H178" s="1"/>
      <c r="I178" s="1"/>
      <c r="J178" s="1"/>
      <c r="K178">
        <f>_xlfn.XLOOKUP(L_CC[[#This Row],[PC center]],L_PC[Profit center],L_PC[PC name])</f>
        <v>0</v>
      </c>
      <c r="L178" t="str">
        <f>_xlfn.XLOOKUP(L_CC[[#This Row],[Fund center]],L_FC[Fund center],L_FC[Site],"")</f>
        <v>HTC</v>
      </c>
      <c r="M178" s="4">
        <v>0</v>
      </c>
      <c r="N178" s="4">
        <v>0</v>
      </c>
      <c r="O178" s="4" t="str">
        <v>1101112000_</v>
      </c>
      <c r="P178" s="4" t="str">
        <v>1101112000_</v>
      </c>
      <c r="Q178" s="4" t="str">
        <v>HTC/BP chung</v>
      </c>
      <c r="R178" s="4" t="str">
        <v>PK Royal</v>
      </c>
      <c r="S178" s="4" t="str">
        <v>-</v>
      </c>
    </row>
    <row r="179" spans="3:19" ht="13.8" x14ac:dyDescent="0.3">
      <c r="C179" s="1" t="s">
        <v>2278</v>
      </c>
      <c r="D179" s="1" t="s">
        <v>2279</v>
      </c>
      <c r="E179" s="1" t="s">
        <v>2068</v>
      </c>
      <c r="F179" s="1" t="s">
        <v>2095</v>
      </c>
      <c r="G179" s="1"/>
      <c r="H179" s="1"/>
      <c r="I179" s="1"/>
      <c r="J179" s="1"/>
      <c r="K179">
        <f>_xlfn.XLOOKUP(L_CC[[#This Row],[PC center]],L_PC[Profit center],L_PC[PC name])</f>
        <v>0</v>
      </c>
      <c r="L179" t="str">
        <f>_xlfn.XLOOKUP(L_CC[[#This Row],[Fund center]],L_FC[Fund center],L_FC[Site],"")</f>
        <v>HTC</v>
      </c>
      <c r="M179" s="4">
        <v>0</v>
      </c>
      <c r="N179" s="4">
        <v>0</v>
      </c>
      <c r="O179" s="4" t="str">
        <v>1101114000_</v>
      </c>
      <c r="P179" s="4" t="str">
        <v>1101114000_</v>
      </c>
      <c r="Q179" s="4" t="str">
        <v>HTC/BP chung</v>
      </c>
      <c r="R179" s="4" t="str">
        <v>PK Royal</v>
      </c>
      <c r="S179" s="4" t="str">
        <v>-</v>
      </c>
    </row>
    <row r="180" spans="3:19" ht="13.8" x14ac:dyDescent="0.3">
      <c r="C180" s="1" t="s">
        <v>2280</v>
      </c>
      <c r="D180" s="1" t="s">
        <v>2281</v>
      </c>
      <c r="E180" s="1" t="s">
        <v>2068</v>
      </c>
      <c r="F180" s="1" t="s">
        <v>2095</v>
      </c>
      <c r="G180" s="1"/>
      <c r="H180" s="1"/>
      <c r="I180" s="1"/>
      <c r="J180" s="1"/>
      <c r="K180">
        <f>_xlfn.XLOOKUP(L_CC[[#This Row],[PC center]],L_PC[Profit center],L_PC[PC name])</f>
        <v>0</v>
      </c>
      <c r="L180" t="str">
        <f>_xlfn.XLOOKUP(L_CC[[#This Row],[Fund center]],L_FC[Fund center],L_FC[Site],"")</f>
        <v>HTC</v>
      </c>
      <c r="M180" s="4">
        <v>0</v>
      </c>
      <c r="N180" s="4">
        <v>0</v>
      </c>
      <c r="O180" s="4" t="str">
        <v>1101301100_</v>
      </c>
      <c r="P180" s="4" t="str">
        <v>1101301100_</v>
      </c>
      <c r="Q180" s="4" t="str">
        <v>HTC/BP chung</v>
      </c>
      <c r="R180" s="4" t="str">
        <v>PK Royal</v>
      </c>
      <c r="S180" s="4" t="str">
        <v>-</v>
      </c>
    </row>
    <row r="181" spans="3:19" ht="13.8" x14ac:dyDescent="0.3">
      <c r="C181" s="1" t="s">
        <v>2282</v>
      </c>
      <c r="D181" s="1" t="s">
        <v>2283</v>
      </c>
      <c r="E181" s="1" t="s">
        <v>2068</v>
      </c>
      <c r="F181" s="1" t="s">
        <v>2095</v>
      </c>
      <c r="G181" s="1"/>
      <c r="H181" s="1"/>
      <c r="I181" s="1"/>
      <c r="J181" s="1"/>
      <c r="K181">
        <f>_xlfn.XLOOKUP(L_CC[[#This Row],[PC center]],L_PC[Profit center],L_PC[PC name])</f>
        <v>0</v>
      </c>
      <c r="L181" t="str">
        <f>_xlfn.XLOOKUP(L_CC[[#This Row],[Fund center]],L_FC[Fund center],L_FC[Site],"")</f>
        <v>HTC</v>
      </c>
      <c r="M181" s="4">
        <v>0</v>
      </c>
      <c r="N181" s="4">
        <v>0</v>
      </c>
      <c r="O181" s="4" t="str">
        <v>1101301200_</v>
      </c>
      <c r="P181" s="4" t="str">
        <v>1101301200_</v>
      </c>
      <c r="Q181" s="4" t="str">
        <v>HTC/BP chung</v>
      </c>
      <c r="R181" s="4" t="str">
        <v>PK Royal</v>
      </c>
      <c r="S181" s="4" t="str">
        <v>-</v>
      </c>
    </row>
    <row r="182" spans="3:19" ht="13.8" x14ac:dyDescent="0.3">
      <c r="C182" s="1" t="s">
        <v>2284</v>
      </c>
      <c r="D182" s="1" t="s">
        <v>2285</v>
      </c>
      <c r="E182" s="1" t="s">
        <v>2068</v>
      </c>
      <c r="F182" s="1" t="s">
        <v>2095</v>
      </c>
      <c r="G182" s="1"/>
      <c r="H182" s="1"/>
      <c r="I182" s="1"/>
      <c r="J182" s="1"/>
      <c r="K182">
        <f>_xlfn.XLOOKUP(L_CC[[#This Row],[PC center]],L_PC[Profit center],L_PC[PC name])</f>
        <v>0</v>
      </c>
      <c r="L182" t="str">
        <f>_xlfn.XLOOKUP(L_CC[[#This Row],[Fund center]],L_FC[Fund center],L_FC[Site],"")</f>
        <v>HTC</v>
      </c>
      <c r="M182" s="4">
        <v>0</v>
      </c>
      <c r="N182" s="4">
        <v>0</v>
      </c>
      <c r="O182" s="4" t="str">
        <v>1101301300_</v>
      </c>
      <c r="P182" s="4" t="str">
        <v>1101301300_</v>
      </c>
      <c r="Q182" s="4" t="str">
        <v>HTC/BP chung</v>
      </c>
      <c r="R182" s="4" t="str">
        <v>PK Royal</v>
      </c>
      <c r="S182" s="4" t="str">
        <v>-</v>
      </c>
    </row>
    <row r="183" spans="3:19" ht="13.8" x14ac:dyDescent="0.3">
      <c r="C183" s="1" t="s">
        <v>2286</v>
      </c>
      <c r="D183" s="1" t="s">
        <v>2287</v>
      </c>
      <c r="E183" s="1" t="s">
        <v>2068</v>
      </c>
      <c r="F183" s="1" t="s">
        <v>2095</v>
      </c>
      <c r="G183" s="1"/>
      <c r="H183" s="1"/>
      <c r="I183" s="1"/>
      <c r="J183" s="1"/>
      <c r="K183">
        <f>_xlfn.XLOOKUP(L_CC[[#This Row],[PC center]],L_PC[Profit center],L_PC[PC name])</f>
        <v>0</v>
      </c>
      <c r="L183" t="str">
        <f>_xlfn.XLOOKUP(L_CC[[#This Row],[Fund center]],L_FC[Fund center],L_FC[Site],"")</f>
        <v>HTC</v>
      </c>
      <c r="M183" s="4">
        <v>0</v>
      </c>
      <c r="N183" s="4">
        <v>0</v>
      </c>
      <c r="O183" s="4" t="str">
        <v>1101301400_</v>
      </c>
      <c r="P183" s="4" t="str">
        <v>1101301400_</v>
      </c>
      <c r="Q183" s="4" t="str">
        <v>HTC/BP chung</v>
      </c>
      <c r="R183" s="4" t="str">
        <v>PK Royal</v>
      </c>
      <c r="S183" s="4" t="str">
        <v>-</v>
      </c>
    </row>
    <row r="184" spans="3:19" ht="13.8" x14ac:dyDescent="0.3">
      <c r="C184" s="1" t="s">
        <v>2288</v>
      </c>
      <c r="D184" s="1" t="s">
        <v>2289</v>
      </c>
      <c r="E184" s="1" t="s">
        <v>2068</v>
      </c>
      <c r="F184" s="1" t="s">
        <v>2095</v>
      </c>
      <c r="G184" s="1"/>
      <c r="H184" s="1"/>
      <c r="I184" s="1"/>
      <c r="J184" s="1"/>
      <c r="K184">
        <f>_xlfn.XLOOKUP(L_CC[[#This Row],[PC center]],L_PC[Profit center],L_PC[PC name])</f>
        <v>0</v>
      </c>
      <c r="L184" t="str">
        <f>_xlfn.XLOOKUP(L_CC[[#This Row],[Fund center]],L_FC[Fund center],L_FC[Site],"")</f>
        <v>HTC</v>
      </c>
      <c r="M184" s="4">
        <v>0</v>
      </c>
      <c r="N184" s="4">
        <v>0</v>
      </c>
      <c r="O184" s="4" t="str">
        <v>1101301500_</v>
      </c>
      <c r="P184" s="4" t="str">
        <v>1101301500_</v>
      </c>
      <c r="Q184" s="4" t="str">
        <v>HTC/BP chung</v>
      </c>
      <c r="R184" s="4" t="str">
        <v>PK Royal</v>
      </c>
      <c r="S184" s="4" t="str">
        <v>-</v>
      </c>
    </row>
    <row r="185" spans="3:19" ht="13.8" x14ac:dyDescent="0.3">
      <c r="C185" s="1" t="s">
        <v>2290</v>
      </c>
      <c r="D185" s="1" t="s">
        <v>2291</v>
      </c>
      <c r="E185" s="1" t="s">
        <v>2068</v>
      </c>
      <c r="F185" s="1" t="s">
        <v>2095</v>
      </c>
      <c r="G185" s="1"/>
      <c r="H185" s="1"/>
      <c r="I185" s="1"/>
      <c r="J185" s="1"/>
      <c r="K185">
        <f>_xlfn.XLOOKUP(L_CC[[#This Row],[PC center]],L_PC[Profit center],L_PC[PC name])</f>
        <v>0</v>
      </c>
      <c r="L185" t="str">
        <f>_xlfn.XLOOKUP(L_CC[[#This Row],[Fund center]],L_FC[Fund center],L_FC[Site],"")</f>
        <v>HTC</v>
      </c>
      <c r="M185" s="4">
        <v>0</v>
      </c>
      <c r="N185" s="4">
        <v>0</v>
      </c>
      <c r="O185" s="4" t="str">
        <v>1101302100_</v>
      </c>
      <c r="P185" s="4" t="str">
        <v>1101302100_</v>
      </c>
      <c r="Q185" s="4" t="str">
        <v>HTC/BP chung</v>
      </c>
      <c r="R185" s="4" t="str">
        <v>PK Royal</v>
      </c>
      <c r="S185" s="4" t="str">
        <v>-</v>
      </c>
    </row>
    <row r="186" spans="3:19" ht="13.8" x14ac:dyDescent="0.3">
      <c r="C186" s="1" t="s">
        <v>2292</v>
      </c>
      <c r="D186" s="1" t="s">
        <v>2293</v>
      </c>
      <c r="E186" s="1" t="s">
        <v>2068</v>
      </c>
      <c r="F186" s="1" t="s">
        <v>2095</v>
      </c>
      <c r="G186" s="1"/>
      <c r="H186" s="1"/>
      <c r="I186" s="1"/>
      <c r="J186" s="1"/>
      <c r="K186">
        <f>_xlfn.XLOOKUP(L_CC[[#This Row],[PC center]],L_PC[Profit center],L_PC[PC name])</f>
        <v>0</v>
      </c>
      <c r="L186" t="str">
        <f>_xlfn.XLOOKUP(L_CC[[#This Row],[Fund center]],L_FC[Fund center],L_FC[Site],"")</f>
        <v>HTC</v>
      </c>
      <c r="M186" s="4">
        <v>0</v>
      </c>
      <c r="N186" s="4">
        <v>0</v>
      </c>
      <c r="O186" s="4" t="str">
        <v>1101302200_</v>
      </c>
      <c r="P186" s="4" t="str">
        <v>1101302200_</v>
      </c>
      <c r="Q186" s="4" t="str">
        <v>HTC/BP chung</v>
      </c>
      <c r="R186" s="4" t="str">
        <v>PK Royal</v>
      </c>
      <c r="S186" s="4" t="str">
        <v>-</v>
      </c>
    </row>
    <row r="187" spans="3:19" ht="13.8" x14ac:dyDescent="0.3">
      <c r="C187" s="1" t="s">
        <v>2294</v>
      </c>
      <c r="D187" s="1" t="s">
        <v>2295</v>
      </c>
      <c r="E187" s="1" t="s">
        <v>2068</v>
      </c>
      <c r="F187" s="1" t="s">
        <v>2095</v>
      </c>
      <c r="G187" s="1"/>
      <c r="H187" s="1"/>
      <c r="I187" s="1"/>
      <c r="J187" s="1"/>
      <c r="K187">
        <f>_xlfn.XLOOKUP(L_CC[[#This Row],[PC center]],L_PC[Profit center],L_PC[PC name])</f>
        <v>0</v>
      </c>
      <c r="L187" t="str">
        <f>_xlfn.XLOOKUP(L_CC[[#This Row],[Fund center]],L_FC[Fund center],L_FC[Site],"")</f>
        <v>HTC</v>
      </c>
      <c r="M187" s="4">
        <v>0</v>
      </c>
      <c r="N187" s="4">
        <v>0</v>
      </c>
      <c r="O187" s="4" t="str">
        <v>1101305000_</v>
      </c>
      <c r="P187" s="4" t="str">
        <v>1101305000_</v>
      </c>
      <c r="Q187" s="4" t="str">
        <v>HTC/BP chung</v>
      </c>
      <c r="R187" s="4" t="str">
        <v>PK Royal</v>
      </c>
      <c r="S187" s="4" t="str">
        <v>-</v>
      </c>
    </row>
    <row r="188" spans="3:19" ht="13.8" x14ac:dyDescent="0.3">
      <c r="C188" s="1" t="s">
        <v>2296</v>
      </c>
      <c r="D188" s="1" t="s">
        <v>2297</v>
      </c>
      <c r="E188" s="1" t="s">
        <v>2068</v>
      </c>
      <c r="F188" s="1" t="s">
        <v>2095</v>
      </c>
      <c r="G188" s="1"/>
      <c r="H188" s="1"/>
      <c r="I188" s="1"/>
      <c r="J188" s="1"/>
      <c r="K188">
        <f>_xlfn.XLOOKUP(L_CC[[#This Row],[PC center]],L_PC[Profit center],L_PC[PC name])</f>
        <v>0</v>
      </c>
      <c r="L188" t="str">
        <f>_xlfn.XLOOKUP(L_CC[[#This Row],[Fund center]],L_FC[Fund center],L_FC[Site],"")</f>
        <v>HTC</v>
      </c>
      <c r="M188" s="4">
        <v>0</v>
      </c>
      <c r="N188" s="4">
        <v>0</v>
      </c>
      <c r="O188" s="4" t="str">
        <v>1101402000_</v>
      </c>
      <c r="P188" s="4" t="str">
        <v>1101402000_</v>
      </c>
      <c r="Q188" s="4" t="str">
        <v>HTC/BP chung</v>
      </c>
      <c r="R188" s="4" t="str">
        <v>PK Royal</v>
      </c>
      <c r="S188" s="4" t="str">
        <v>-</v>
      </c>
    </row>
    <row r="189" spans="3:19" ht="13.8" x14ac:dyDescent="0.3">
      <c r="C189" s="1" t="s">
        <v>2298</v>
      </c>
      <c r="D189" s="1" t="s">
        <v>2299</v>
      </c>
      <c r="E189" s="1" t="s">
        <v>2068</v>
      </c>
      <c r="F189" s="1" t="s">
        <v>2095</v>
      </c>
      <c r="G189" s="1"/>
      <c r="H189" s="1"/>
      <c r="I189" s="1"/>
      <c r="J189" s="1"/>
      <c r="K189">
        <f>_xlfn.XLOOKUP(L_CC[[#This Row],[PC center]],L_PC[Profit center],L_PC[PC name])</f>
        <v>0</v>
      </c>
      <c r="L189" t="str">
        <f>_xlfn.XLOOKUP(L_CC[[#This Row],[Fund center]],L_FC[Fund center],L_FC[Site],"")</f>
        <v>HTC</v>
      </c>
      <c r="M189" s="4">
        <v>0</v>
      </c>
      <c r="N189" s="4">
        <v>0</v>
      </c>
      <c r="O189" s="4" t="str">
        <v>1101402100_</v>
      </c>
      <c r="P189" s="4" t="str">
        <v>1101402100_</v>
      </c>
      <c r="Q189" s="4" t="str">
        <v>HTC/BP chung</v>
      </c>
      <c r="R189" s="4" t="str">
        <v>PK Royal</v>
      </c>
      <c r="S189" s="4" t="str">
        <v>-</v>
      </c>
    </row>
    <row r="190" spans="3:19" ht="13.8" x14ac:dyDescent="0.3">
      <c r="C190" s="1" t="s">
        <v>2300</v>
      </c>
      <c r="D190" s="1" t="s">
        <v>2301</v>
      </c>
      <c r="E190" s="1" t="s">
        <v>2068</v>
      </c>
      <c r="F190" s="1" t="s">
        <v>2095</v>
      </c>
      <c r="G190" s="1"/>
      <c r="H190" s="1"/>
      <c r="I190" s="1"/>
      <c r="J190" s="1"/>
      <c r="K190">
        <f>_xlfn.XLOOKUP(L_CC[[#This Row],[PC center]],L_PC[Profit center],L_PC[PC name])</f>
        <v>0</v>
      </c>
      <c r="L190" t="str">
        <f>_xlfn.XLOOKUP(L_CC[[#This Row],[Fund center]],L_FC[Fund center],L_FC[Site],"")</f>
        <v>HTC</v>
      </c>
      <c r="M190" s="4">
        <v>0</v>
      </c>
      <c r="N190" s="4">
        <v>0</v>
      </c>
      <c r="O190" s="4" t="str">
        <v>1101402200_</v>
      </c>
      <c r="P190" s="4" t="str">
        <v>1101402200_</v>
      </c>
      <c r="Q190" s="4" t="str">
        <v>HTC/BP chung</v>
      </c>
      <c r="R190" s="4" t="str">
        <v>PK Royal</v>
      </c>
      <c r="S190" s="4" t="str">
        <v>-</v>
      </c>
    </row>
    <row r="191" spans="3:19" ht="13.8" x14ac:dyDescent="0.3">
      <c r="C191" s="1" t="s">
        <v>2302</v>
      </c>
      <c r="D191" s="1" t="s">
        <v>2303</v>
      </c>
      <c r="E191" s="1" t="s">
        <v>2068</v>
      </c>
      <c r="F191" s="1" t="s">
        <v>2095</v>
      </c>
      <c r="G191" s="1"/>
      <c r="H191" s="1"/>
      <c r="I191" s="1"/>
      <c r="J191" s="1"/>
      <c r="K191">
        <f>_xlfn.XLOOKUP(L_CC[[#This Row],[PC center]],L_PC[Profit center],L_PC[PC name])</f>
        <v>0</v>
      </c>
      <c r="L191" t="str">
        <f>_xlfn.XLOOKUP(L_CC[[#This Row],[Fund center]],L_FC[Fund center],L_FC[Site],"")</f>
        <v>HTC</v>
      </c>
      <c r="M191" s="4">
        <v>0</v>
      </c>
      <c r="N191" s="4">
        <v>0</v>
      </c>
      <c r="O191" s="4" t="str">
        <v>1101406100_</v>
      </c>
      <c r="P191" s="4" t="str">
        <v>1101406100_</v>
      </c>
      <c r="Q191" s="4" t="str">
        <v>HTC/BP chung</v>
      </c>
      <c r="R191" s="4" t="str">
        <v>PK Royal</v>
      </c>
      <c r="S191" s="4" t="str">
        <v>-</v>
      </c>
    </row>
    <row r="192" spans="3:19" ht="13.8" x14ac:dyDescent="0.3">
      <c r="C192" s="1" t="s">
        <v>2304</v>
      </c>
      <c r="D192" s="1" t="s">
        <v>2305</v>
      </c>
      <c r="E192" s="1" t="s">
        <v>2068</v>
      </c>
      <c r="F192" s="1" t="s">
        <v>2095</v>
      </c>
      <c r="G192" s="1"/>
      <c r="H192" s="1"/>
      <c r="I192" s="1"/>
      <c r="J192" s="1"/>
      <c r="K192">
        <f>_xlfn.XLOOKUP(L_CC[[#This Row],[PC center]],L_PC[Profit center],L_PC[PC name])</f>
        <v>0</v>
      </c>
      <c r="L192" t="str">
        <f>_xlfn.XLOOKUP(L_CC[[#This Row],[Fund center]],L_FC[Fund center],L_FC[Site],"")</f>
        <v>HTC</v>
      </c>
      <c r="M192" s="4">
        <v>0</v>
      </c>
      <c r="N192" s="4">
        <v>0</v>
      </c>
      <c r="O192" s="4" t="str">
        <v>1101406200_</v>
      </c>
      <c r="P192" s="4" t="str">
        <v>1101406200_</v>
      </c>
      <c r="Q192" s="4" t="str">
        <v>HTC/BP chung</v>
      </c>
      <c r="R192" s="4" t="str">
        <v>PK Royal</v>
      </c>
      <c r="S192" s="4" t="str">
        <v>-</v>
      </c>
    </row>
    <row r="193" spans="3:19" ht="13.8" x14ac:dyDescent="0.3">
      <c r="C193" s="1" t="s">
        <v>3264</v>
      </c>
      <c r="D193" s="1" t="s">
        <v>3265</v>
      </c>
      <c r="E193" s="1" t="s">
        <v>2068</v>
      </c>
      <c r="F193" s="1" t="s">
        <v>2095</v>
      </c>
      <c r="G193" s="1"/>
      <c r="H193" s="1"/>
      <c r="I193" s="1"/>
      <c r="J193" s="1"/>
      <c r="K193">
        <f>_xlfn.XLOOKUP(L_CC[[#This Row],[PC center]],L_PC[Profit center],L_PC[PC name])</f>
        <v>0</v>
      </c>
      <c r="L193" t="str">
        <f>_xlfn.XLOOKUP(L_CC[[#This Row],[Fund center]],L_FC[Fund center],L_FC[Site],"")</f>
        <v>HTC</v>
      </c>
      <c r="M193" s="4">
        <v>0</v>
      </c>
      <c r="N193" s="4">
        <v>0</v>
      </c>
      <c r="O193" s="4" t="str">
        <v>1101407600_</v>
      </c>
      <c r="P193" s="4" t="str">
        <v>1101407600_</v>
      </c>
      <c r="Q193" s="4" t="str">
        <v>HTC/BP chung</v>
      </c>
      <c r="R193" s="4" t="str">
        <v>PK Royal</v>
      </c>
      <c r="S193" s="4" t="str">
        <v>-</v>
      </c>
    </row>
    <row r="194" spans="3:19" ht="13.8" x14ac:dyDescent="0.3">
      <c r="C194" s="1" t="s">
        <v>3288</v>
      </c>
      <c r="D194" s="1" t="s">
        <v>3289</v>
      </c>
      <c r="E194" s="1" t="s">
        <v>2068</v>
      </c>
      <c r="F194" s="1" t="s">
        <v>2095</v>
      </c>
      <c r="G194" s="1"/>
      <c r="H194" s="1"/>
      <c r="I194" s="1"/>
      <c r="J194" s="1"/>
      <c r="K194">
        <f>_xlfn.XLOOKUP(L_CC[[#This Row],[PC center]],L_PC[Profit center],L_PC[PC name])</f>
        <v>0</v>
      </c>
      <c r="L194" t="str">
        <f>_xlfn.XLOOKUP(L_CC[[#This Row],[Fund center]],L_FC[Fund center],L_FC[Site],"")</f>
        <v>HTC</v>
      </c>
      <c r="M194" s="4">
        <v>0</v>
      </c>
      <c r="N194" s="4">
        <v>0</v>
      </c>
      <c r="O194" s="4" t="str">
        <v>1101407601_</v>
      </c>
      <c r="P194" s="4" t="str">
        <v>1101407601_</v>
      </c>
      <c r="Q194" s="4" t="str">
        <v>HTC/BP chung</v>
      </c>
      <c r="R194" s="4" t="str">
        <v>PK Royal</v>
      </c>
      <c r="S194" s="4" t="str">
        <v>-</v>
      </c>
    </row>
    <row r="195" spans="3:19" ht="13.8" x14ac:dyDescent="0.3">
      <c r="C195" s="1" t="s">
        <v>2306</v>
      </c>
      <c r="D195" s="1" t="s">
        <v>2307</v>
      </c>
      <c r="E195" s="1" t="s">
        <v>2068</v>
      </c>
      <c r="F195" s="1" t="s">
        <v>2095</v>
      </c>
      <c r="G195" s="1"/>
      <c r="H195" s="1"/>
      <c r="I195" s="1"/>
      <c r="J195" s="1"/>
      <c r="K195">
        <f>_xlfn.XLOOKUP(L_CC[[#This Row],[PC center]],L_PC[Profit center],L_PC[PC name])</f>
        <v>0</v>
      </c>
      <c r="L195" t="str">
        <f>_xlfn.XLOOKUP(L_CC[[#This Row],[Fund center]],L_FC[Fund center],L_FC[Site],"")</f>
        <v>HTC</v>
      </c>
      <c r="M195" s="4">
        <v>0</v>
      </c>
      <c r="N195" s="4">
        <v>0</v>
      </c>
      <c r="O195" s="4" t="str">
        <v>1101408100_</v>
      </c>
      <c r="P195" s="4" t="str">
        <v>1101408100_</v>
      </c>
      <c r="Q195" s="4" t="str">
        <v>HTC/BP chung</v>
      </c>
      <c r="R195" s="4" t="str">
        <v>PK Royal</v>
      </c>
      <c r="S195" s="4" t="str">
        <v>-</v>
      </c>
    </row>
    <row r="196" spans="3:19" ht="13.8" x14ac:dyDescent="0.3">
      <c r="C196" s="1" t="s">
        <v>2308</v>
      </c>
      <c r="D196" s="1" t="s">
        <v>2309</v>
      </c>
      <c r="E196" s="1" t="s">
        <v>2068</v>
      </c>
      <c r="F196" s="1" t="s">
        <v>2095</v>
      </c>
      <c r="G196" s="1"/>
      <c r="H196" s="1"/>
      <c r="I196" s="1"/>
      <c r="J196" s="1"/>
      <c r="K196">
        <f>_xlfn.XLOOKUP(L_CC[[#This Row],[PC center]],L_PC[Profit center],L_PC[PC name])</f>
        <v>0</v>
      </c>
      <c r="L196" t="str">
        <f>_xlfn.XLOOKUP(L_CC[[#This Row],[Fund center]],L_FC[Fund center],L_FC[Site],"")</f>
        <v>HTC</v>
      </c>
      <c r="M196" s="4">
        <v>0</v>
      </c>
      <c r="N196" s="4">
        <v>0</v>
      </c>
      <c r="O196" s="4" t="str">
        <v>1101408200_</v>
      </c>
      <c r="P196" s="4" t="str">
        <v>1101408200_</v>
      </c>
      <c r="Q196" s="4" t="str">
        <v>HTC/BP chung</v>
      </c>
      <c r="R196" s="4" t="str">
        <v>PK Royal</v>
      </c>
      <c r="S196" s="4" t="str">
        <v>-</v>
      </c>
    </row>
    <row r="197" spans="3:19" ht="13.8" x14ac:dyDescent="0.3">
      <c r="C197" s="1" t="s">
        <v>2310</v>
      </c>
      <c r="D197" s="1" t="s">
        <v>2311</v>
      </c>
      <c r="E197" s="1" t="s">
        <v>2068</v>
      </c>
      <c r="F197" s="1" t="s">
        <v>2095</v>
      </c>
      <c r="G197" s="1"/>
      <c r="H197" s="1"/>
      <c r="I197" s="1"/>
      <c r="J197" s="1"/>
      <c r="K197">
        <f>_xlfn.XLOOKUP(L_CC[[#This Row],[PC center]],L_PC[Profit center],L_PC[PC name])</f>
        <v>0</v>
      </c>
      <c r="L197" t="str">
        <f>_xlfn.XLOOKUP(L_CC[[#This Row],[Fund center]],L_FC[Fund center],L_FC[Site],"")</f>
        <v>HTC</v>
      </c>
      <c r="M197" s="4">
        <v>0</v>
      </c>
      <c r="N197" s="4">
        <v>0</v>
      </c>
      <c r="O197" s="4" t="str">
        <v>1101409100_</v>
      </c>
      <c r="P197" s="4" t="str">
        <v>1101409100_</v>
      </c>
      <c r="Q197" s="4" t="str">
        <v>HTC/BP chung</v>
      </c>
      <c r="R197" s="4" t="str">
        <v>PK Royal</v>
      </c>
      <c r="S197" s="4" t="str">
        <v>-</v>
      </c>
    </row>
    <row r="198" spans="3:19" ht="13.8" x14ac:dyDescent="0.3">
      <c r="C198" s="1" t="s">
        <v>2312</v>
      </c>
      <c r="D198" s="1" t="s">
        <v>2313</v>
      </c>
      <c r="E198" s="1" t="s">
        <v>2068</v>
      </c>
      <c r="F198" s="1" t="s">
        <v>2095</v>
      </c>
      <c r="G198" s="1"/>
      <c r="H198" s="1"/>
      <c r="I198" s="1"/>
      <c r="J198" s="1"/>
      <c r="K198">
        <f>_xlfn.XLOOKUP(L_CC[[#This Row],[PC center]],L_PC[Profit center],L_PC[PC name])</f>
        <v>0</v>
      </c>
      <c r="L198" t="str">
        <f>_xlfn.XLOOKUP(L_CC[[#This Row],[Fund center]],L_FC[Fund center],L_FC[Site],"")</f>
        <v>HTC</v>
      </c>
      <c r="M198" s="4">
        <v>0</v>
      </c>
      <c r="N198" s="4">
        <v>0</v>
      </c>
      <c r="O198" s="4" t="str">
        <v>1101409200_</v>
      </c>
      <c r="P198" s="4" t="str">
        <v>1101409200_</v>
      </c>
      <c r="Q198" s="4" t="str">
        <v>HTC/BP chung</v>
      </c>
      <c r="R198" s="4" t="str">
        <v>PK Royal</v>
      </c>
      <c r="S198" s="4" t="str">
        <v>-</v>
      </c>
    </row>
    <row r="199" spans="3:19" ht="13.8" x14ac:dyDescent="0.3">
      <c r="C199" s="1" t="s">
        <v>2314</v>
      </c>
      <c r="D199" s="1" t="s">
        <v>2315</v>
      </c>
      <c r="E199" s="1" t="s">
        <v>2068</v>
      </c>
      <c r="F199" s="1" t="s">
        <v>2095</v>
      </c>
      <c r="G199" s="1"/>
      <c r="H199" s="1"/>
      <c r="I199" s="1"/>
      <c r="J199" s="1"/>
      <c r="K199">
        <f>_xlfn.XLOOKUP(L_CC[[#This Row],[PC center]],L_PC[Profit center],L_PC[PC name])</f>
        <v>0</v>
      </c>
      <c r="L199" t="str">
        <f>_xlfn.XLOOKUP(L_CC[[#This Row],[Fund center]],L_FC[Fund center],L_FC[Site],"")</f>
        <v>HTC</v>
      </c>
      <c r="M199" s="4">
        <v>0</v>
      </c>
      <c r="N199" s="4">
        <v>0</v>
      </c>
      <c r="O199" s="4" t="str">
        <v>1101409300_</v>
      </c>
      <c r="P199" s="4" t="str">
        <v>1101409300_</v>
      </c>
      <c r="Q199" s="4" t="str">
        <v>HTC/BP chung</v>
      </c>
      <c r="R199" s="4" t="str">
        <v>PK Royal</v>
      </c>
      <c r="S199" s="4" t="str">
        <v>-</v>
      </c>
    </row>
    <row r="200" spans="3:19" ht="13.8" x14ac:dyDescent="0.3">
      <c r="C200" s="1" t="s">
        <v>2316</v>
      </c>
      <c r="D200" s="1" t="s">
        <v>2317</v>
      </c>
      <c r="E200" s="1" t="s">
        <v>2068</v>
      </c>
      <c r="F200" s="1" t="s">
        <v>2095</v>
      </c>
      <c r="G200" s="1"/>
      <c r="H200" s="1"/>
      <c r="I200" s="1"/>
      <c r="J200" s="1"/>
      <c r="K200">
        <f>_xlfn.XLOOKUP(L_CC[[#This Row],[PC center]],L_PC[Profit center],L_PC[PC name])</f>
        <v>0</v>
      </c>
      <c r="L200" t="str">
        <f>_xlfn.XLOOKUP(L_CC[[#This Row],[Fund center]],L_FC[Fund center],L_FC[Site],"")</f>
        <v>HTC</v>
      </c>
      <c r="M200" s="4">
        <v>0</v>
      </c>
      <c r="N200" s="4">
        <v>0</v>
      </c>
      <c r="O200" s="4" t="str">
        <v>1101410100_</v>
      </c>
      <c r="P200" s="4" t="str">
        <v>1101410100_</v>
      </c>
      <c r="Q200" s="4" t="str">
        <v>HTC/BP chung</v>
      </c>
      <c r="R200" s="4" t="str">
        <v>PK Royal</v>
      </c>
      <c r="S200" s="4" t="str">
        <v>-</v>
      </c>
    </row>
    <row r="201" spans="3:19" ht="13.8" x14ac:dyDescent="0.3">
      <c r="C201" s="1" t="s">
        <v>2318</v>
      </c>
      <c r="D201" s="1" t="s">
        <v>2319</v>
      </c>
      <c r="E201" s="1" t="s">
        <v>2068</v>
      </c>
      <c r="F201" s="1" t="s">
        <v>2095</v>
      </c>
      <c r="G201" s="1"/>
      <c r="H201" s="1"/>
      <c r="I201" s="1"/>
      <c r="J201" s="1"/>
      <c r="K201">
        <f>_xlfn.XLOOKUP(L_CC[[#This Row],[PC center]],L_PC[Profit center],L_PC[PC name])</f>
        <v>0</v>
      </c>
      <c r="L201" t="str">
        <f>_xlfn.XLOOKUP(L_CC[[#This Row],[Fund center]],L_FC[Fund center],L_FC[Site],"")</f>
        <v>HTC</v>
      </c>
      <c r="M201" s="4">
        <v>0</v>
      </c>
      <c r="N201" s="4">
        <v>0</v>
      </c>
      <c r="O201" s="4" t="str">
        <v>1101502000_</v>
      </c>
      <c r="P201" s="4" t="str">
        <v>1101502000_</v>
      </c>
      <c r="Q201" s="4" t="str">
        <v>HTC/BP chung</v>
      </c>
      <c r="R201" s="4" t="str">
        <v>PK Royal</v>
      </c>
      <c r="S201" s="4" t="str">
        <v>-</v>
      </c>
    </row>
    <row r="202" spans="3:19" ht="13.8" x14ac:dyDescent="0.3">
      <c r="C202" s="1" t="s">
        <v>2320</v>
      </c>
      <c r="D202" s="1" t="s">
        <v>2321</v>
      </c>
      <c r="E202" s="1" t="s">
        <v>2068</v>
      </c>
      <c r="F202" s="1" t="s">
        <v>2095</v>
      </c>
      <c r="G202" s="1"/>
      <c r="H202" s="1"/>
      <c r="I202" s="1"/>
      <c r="J202" s="1"/>
      <c r="K202">
        <f>_xlfn.XLOOKUP(L_CC[[#This Row],[PC center]],L_PC[Profit center],L_PC[PC name])</f>
        <v>0</v>
      </c>
      <c r="L202" t="str">
        <f>_xlfn.XLOOKUP(L_CC[[#This Row],[Fund center]],L_FC[Fund center],L_FC[Site],"")</f>
        <v>HTC</v>
      </c>
      <c r="M202" s="4">
        <v>0</v>
      </c>
      <c r="N202" s="4">
        <v>0</v>
      </c>
      <c r="O202" s="4" t="str">
        <v>1101901000_</v>
      </c>
      <c r="P202" s="4" t="str">
        <v>1101901000_</v>
      </c>
      <c r="Q202" s="4" t="str">
        <v>HTC/BP chung</v>
      </c>
      <c r="R202" s="4" t="str">
        <v>PK Royal</v>
      </c>
      <c r="S202" s="4" t="str">
        <v>-</v>
      </c>
    </row>
    <row r="203" spans="3:19" ht="13.8" x14ac:dyDescent="0.3">
      <c r="C203" s="1" t="s">
        <v>1005</v>
      </c>
      <c r="D203" s="1" t="s">
        <v>2322</v>
      </c>
      <c r="E203" s="1" t="s">
        <v>2068</v>
      </c>
      <c r="F203" s="1" t="s">
        <v>4</v>
      </c>
      <c r="G203" s="1"/>
      <c r="H203" s="1"/>
      <c r="I203" s="1"/>
      <c r="J203" s="1" t="s">
        <v>3690</v>
      </c>
      <c r="K203">
        <f>_xlfn.XLOOKUP(L_CC[[#This Row],[PC center]],L_PC[Profit center],L_PC[PC name])</f>
        <v>0</v>
      </c>
      <c r="L203" t="str">
        <f>_xlfn.XLOOKUP(L_CC[[#This Row],[Fund center]],L_FC[Fund center],L_FC[Site],"")</f>
        <v>HTC</v>
      </c>
      <c r="M203" s="4">
        <v>0</v>
      </c>
      <c r="N203" s="4">
        <v>0</v>
      </c>
      <c r="O203" s="4" t="str">
        <v>1104000000_</v>
      </c>
      <c r="P203" s="4" t="str">
        <v>1104000000_</v>
      </c>
      <c r="Q203" s="4" t="str">
        <v>HTC/BP chung</v>
      </c>
      <c r="R203" s="4" t="e">
        <v>#N/A</v>
      </c>
      <c r="S203" s="4" t="str">
        <v>-</v>
      </c>
    </row>
    <row r="204" spans="3:19" ht="13.8" x14ac:dyDescent="0.3">
      <c r="C204" s="1" t="s">
        <v>234</v>
      </c>
      <c r="D204" s="1" t="s">
        <v>2323</v>
      </c>
      <c r="E204" s="1" t="s">
        <v>2068</v>
      </c>
      <c r="F204" s="1" t="s">
        <v>4</v>
      </c>
      <c r="G204" s="1"/>
      <c r="H204" s="1"/>
      <c r="I204" s="1"/>
      <c r="J204" s="1" t="s">
        <v>3690</v>
      </c>
      <c r="K204">
        <f>_xlfn.XLOOKUP(L_CC[[#This Row],[PC center]],L_PC[Profit center],L_PC[PC name])</f>
        <v>0</v>
      </c>
      <c r="L204" t="str">
        <f>_xlfn.XLOOKUP(L_CC[[#This Row],[Fund center]],L_FC[Fund center],L_FC[Site],"")</f>
        <v>HTC</v>
      </c>
      <c r="M204" s="4">
        <v>0</v>
      </c>
      <c r="N204" s="4">
        <v>0</v>
      </c>
      <c r="O204" s="4" t="str">
        <v>1104100000_</v>
      </c>
      <c r="P204" s="4" t="str">
        <v>1104100000_</v>
      </c>
      <c r="Q204" s="4" t="str">
        <v>HTC/BP chung</v>
      </c>
      <c r="R204" s="4" t="e">
        <v>#N/A</v>
      </c>
      <c r="S204" s="4" t="str">
        <v>-</v>
      </c>
    </row>
    <row r="205" spans="3:19" ht="13.8" x14ac:dyDescent="0.3">
      <c r="C205" s="1" t="s">
        <v>235</v>
      </c>
      <c r="D205" s="1" t="s">
        <v>2324</v>
      </c>
      <c r="E205" s="1" t="s">
        <v>2068</v>
      </c>
      <c r="F205" s="1" t="s">
        <v>4</v>
      </c>
      <c r="G205" s="1"/>
      <c r="H205" s="1"/>
      <c r="I205" s="1"/>
      <c r="J205" s="1" t="s">
        <v>3690</v>
      </c>
      <c r="K205">
        <f>_xlfn.XLOOKUP(L_CC[[#This Row],[PC center]],L_PC[Profit center],L_PC[PC name])</f>
        <v>0</v>
      </c>
      <c r="L205" t="str">
        <f>_xlfn.XLOOKUP(L_CC[[#This Row],[Fund center]],L_FC[Fund center],L_FC[Site],"")</f>
        <v>HTC</v>
      </c>
      <c r="M205" s="4">
        <v>0</v>
      </c>
      <c r="N205" s="4">
        <v>0</v>
      </c>
      <c r="O205" s="4" t="str">
        <v>1104101000_</v>
      </c>
      <c r="P205" s="4" t="str">
        <v>1104101000_</v>
      </c>
      <c r="Q205" s="4" t="str">
        <v>HTC/BP chung</v>
      </c>
      <c r="R205" s="4" t="e">
        <v>#N/A</v>
      </c>
      <c r="S205" s="4" t="str">
        <v>-</v>
      </c>
    </row>
    <row r="206" spans="3:19" ht="13.8" x14ac:dyDescent="0.3">
      <c r="C206" s="1" t="s">
        <v>236</v>
      </c>
      <c r="D206" s="1" t="s">
        <v>2325</v>
      </c>
      <c r="E206" s="1" t="s">
        <v>2068</v>
      </c>
      <c r="F206" s="1" t="s">
        <v>4</v>
      </c>
      <c r="G206" s="1"/>
      <c r="H206" s="1"/>
      <c r="I206" s="1"/>
      <c r="J206" s="1" t="s">
        <v>3690</v>
      </c>
      <c r="K206">
        <f>_xlfn.XLOOKUP(L_CC[[#This Row],[PC center]],L_PC[Profit center],L_PC[PC name])</f>
        <v>0</v>
      </c>
      <c r="L206" t="str">
        <f>_xlfn.XLOOKUP(L_CC[[#This Row],[Fund center]],L_FC[Fund center],L_FC[Site],"")</f>
        <v>HTC</v>
      </c>
      <c r="M206" s="4">
        <v>0</v>
      </c>
      <c r="N206" s="4">
        <v>0</v>
      </c>
      <c r="O206" s="4" t="str">
        <v>1104109000_</v>
      </c>
      <c r="P206" s="4" t="str">
        <v>1104109000_</v>
      </c>
      <c r="Q206" s="4" t="str">
        <v>HTC/BP chung</v>
      </c>
      <c r="R206" s="4" t="e">
        <v>#N/A</v>
      </c>
      <c r="S206" s="4" t="str">
        <v>-</v>
      </c>
    </row>
    <row r="207" spans="3:19" ht="13.8" x14ac:dyDescent="0.3">
      <c r="C207" s="1" t="s">
        <v>237</v>
      </c>
      <c r="D207" s="1" t="s">
        <v>2326</v>
      </c>
      <c r="E207" s="1" t="s">
        <v>2068</v>
      </c>
      <c r="F207" s="1" t="s">
        <v>4</v>
      </c>
      <c r="G207" s="1"/>
      <c r="H207" s="1"/>
      <c r="I207" s="1"/>
      <c r="J207" s="1" t="s">
        <v>3690</v>
      </c>
      <c r="K207">
        <f>_xlfn.XLOOKUP(L_CC[[#This Row],[PC center]],L_PC[Profit center],L_PC[PC name])</f>
        <v>0</v>
      </c>
      <c r="L207" t="str">
        <f>_xlfn.XLOOKUP(L_CC[[#This Row],[Fund center]],L_FC[Fund center],L_FC[Site],"")</f>
        <v>HTC</v>
      </c>
      <c r="M207" s="4">
        <v>0</v>
      </c>
      <c r="N207" s="4">
        <v>0</v>
      </c>
      <c r="O207" s="4" t="str">
        <v>1104112000_</v>
      </c>
      <c r="P207" s="4" t="str">
        <v>1104112000_</v>
      </c>
      <c r="Q207" s="4" t="str">
        <v>HTC/BP chung</v>
      </c>
      <c r="R207" s="4" t="e">
        <v>#N/A</v>
      </c>
      <c r="S207" s="4" t="str">
        <v>-</v>
      </c>
    </row>
    <row r="208" spans="3:19" ht="13.8" x14ac:dyDescent="0.3">
      <c r="C208" s="1" t="s">
        <v>238</v>
      </c>
      <c r="D208" s="1" t="s">
        <v>2327</v>
      </c>
      <c r="E208" s="1" t="s">
        <v>2068</v>
      </c>
      <c r="F208" s="1" t="s">
        <v>4</v>
      </c>
      <c r="G208" s="1"/>
      <c r="H208" s="1"/>
      <c r="I208" s="1"/>
      <c r="J208" s="1" t="s">
        <v>3690</v>
      </c>
      <c r="K208">
        <f>_xlfn.XLOOKUP(L_CC[[#This Row],[PC center]],L_PC[Profit center],L_PC[PC name])</f>
        <v>0</v>
      </c>
      <c r="L208" t="str">
        <f>_xlfn.XLOOKUP(L_CC[[#This Row],[Fund center]],L_FC[Fund center],L_FC[Site],"")</f>
        <v>HTC</v>
      </c>
      <c r="M208" s="4">
        <v>0</v>
      </c>
      <c r="N208" s="4">
        <v>0</v>
      </c>
      <c r="O208" s="4" t="str">
        <v>1104113000_</v>
      </c>
      <c r="P208" s="4" t="str">
        <v>1104113000_</v>
      </c>
      <c r="Q208" s="4" t="str">
        <v>HTC/BP chung</v>
      </c>
      <c r="R208" s="4" t="e">
        <v>#N/A</v>
      </c>
      <c r="S208" s="4" t="str">
        <v>-</v>
      </c>
    </row>
    <row r="209" spans="3:19" ht="13.8" x14ac:dyDescent="0.3">
      <c r="C209" s="1" t="s">
        <v>239</v>
      </c>
      <c r="D209" s="1" t="s">
        <v>2328</v>
      </c>
      <c r="E209" s="1" t="s">
        <v>2068</v>
      </c>
      <c r="F209" s="1" t="s">
        <v>4</v>
      </c>
      <c r="G209" s="1"/>
      <c r="H209" s="1"/>
      <c r="I209" s="1"/>
      <c r="J209" s="1" t="s">
        <v>3690</v>
      </c>
      <c r="K209">
        <f>_xlfn.XLOOKUP(L_CC[[#This Row],[PC center]],L_PC[Profit center],L_PC[PC name])</f>
        <v>0</v>
      </c>
      <c r="L209" t="str">
        <f>_xlfn.XLOOKUP(L_CC[[#This Row],[Fund center]],L_FC[Fund center],L_FC[Site],"")</f>
        <v>HTC</v>
      </c>
      <c r="M209" s="4">
        <v>0</v>
      </c>
      <c r="N209" s="4">
        <v>0</v>
      </c>
      <c r="O209" s="4" t="str">
        <v>1104114000_</v>
      </c>
      <c r="P209" s="4" t="str">
        <v>1104114000_</v>
      </c>
      <c r="Q209" s="4" t="str">
        <v>HTC/BP chung</v>
      </c>
      <c r="R209" s="4" t="e">
        <v>#N/A</v>
      </c>
      <c r="S209" s="4" t="str">
        <v>-</v>
      </c>
    </row>
    <row r="210" spans="3:19" ht="13.8" x14ac:dyDescent="0.3">
      <c r="C210" s="1" t="s">
        <v>240</v>
      </c>
      <c r="D210" s="1" t="s">
        <v>2329</v>
      </c>
      <c r="E210" s="1" t="s">
        <v>2068</v>
      </c>
      <c r="F210" s="1" t="s">
        <v>4</v>
      </c>
      <c r="G210" s="1"/>
      <c r="H210" s="1"/>
      <c r="I210" s="1"/>
      <c r="J210" s="1" t="s">
        <v>3690</v>
      </c>
      <c r="K210">
        <f>_xlfn.XLOOKUP(L_CC[[#This Row],[PC center]],L_PC[Profit center],L_PC[PC name])</f>
        <v>0</v>
      </c>
      <c r="L210" t="str">
        <f>_xlfn.XLOOKUP(L_CC[[#This Row],[Fund center]],L_FC[Fund center],L_FC[Site],"")</f>
        <v>HTC</v>
      </c>
      <c r="M210" s="4">
        <v>0</v>
      </c>
      <c r="N210" s="4">
        <v>0</v>
      </c>
      <c r="O210" s="4" t="str">
        <v>1104115000_</v>
      </c>
      <c r="P210" s="4" t="str">
        <v>1104115000_</v>
      </c>
      <c r="Q210" s="4" t="str">
        <v>HTC/BP chung</v>
      </c>
      <c r="R210" s="4" t="e">
        <v>#N/A</v>
      </c>
      <c r="S210" s="4" t="str">
        <v>-</v>
      </c>
    </row>
    <row r="211" spans="3:19" ht="13.8" x14ac:dyDescent="0.3">
      <c r="C211" s="1" t="s">
        <v>241</v>
      </c>
      <c r="D211" s="1" t="s">
        <v>2330</v>
      </c>
      <c r="E211" s="1" t="s">
        <v>2068</v>
      </c>
      <c r="F211" s="1" t="s">
        <v>4</v>
      </c>
      <c r="G211" s="1"/>
      <c r="H211" s="1"/>
      <c r="I211" s="1"/>
      <c r="J211" s="1" t="s">
        <v>3690</v>
      </c>
      <c r="K211">
        <f>_xlfn.XLOOKUP(L_CC[[#This Row],[PC center]],L_PC[Profit center],L_PC[PC name])</f>
        <v>0</v>
      </c>
      <c r="L211" t="str">
        <f>_xlfn.XLOOKUP(L_CC[[#This Row],[Fund center]],L_FC[Fund center],L_FC[Site],"")</f>
        <v>HTC</v>
      </c>
      <c r="M211" s="4">
        <v>0</v>
      </c>
      <c r="N211" s="4">
        <v>0</v>
      </c>
      <c r="O211" s="4" t="str">
        <v>1104117000_</v>
      </c>
      <c r="P211" s="4" t="str">
        <v>1104117000_</v>
      </c>
      <c r="Q211" s="4" t="str">
        <v>HTC/BP chung</v>
      </c>
      <c r="R211" s="4" t="e">
        <v>#N/A</v>
      </c>
      <c r="S211" s="4" t="str">
        <v>-</v>
      </c>
    </row>
    <row r="212" spans="3:19" ht="13.8" x14ac:dyDescent="0.3">
      <c r="C212" s="1" t="s">
        <v>242</v>
      </c>
      <c r="D212" s="1" t="s">
        <v>2331</v>
      </c>
      <c r="E212" s="1" t="s">
        <v>2068</v>
      </c>
      <c r="F212" s="1" t="s">
        <v>103</v>
      </c>
      <c r="G212" s="1"/>
      <c r="H212" s="1"/>
      <c r="I212" s="1"/>
      <c r="J212" s="1"/>
      <c r="K212">
        <f>_xlfn.XLOOKUP(L_CC[[#This Row],[PC center]],L_PC[Profit center],L_PC[PC name])</f>
        <v>0</v>
      </c>
      <c r="L212" t="str">
        <f>_xlfn.XLOOKUP(L_CC[[#This Row],[Fund center]],L_FC[Fund center],L_FC[Site],"")</f>
        <v>HTC</v>
      </c>
      <c r="M212" s="4">
        <v>0</v>
      </c>
      <c r="N212" s="4">
        <v>0</v>
      </c>
      <c r="O212" s="4" t="str">
        <v>1104301100_</v>
      </c>
      <c r="P212" s="4" t="str">
        <v>1104301100_</v>
      </c>
      <c r="Q212" s="4" t="str">
        <v>HTC/BP chung</v>
      </c>
      <c r="R212" s="4" t="str">
        <v>Xét nghiệm</v>
      </c>
      <c r="S212" s="4" t="str">
        <v>-</v>
      </c>
    </row>
    <row r="213" spans="3:19" ht="13.8" x14ac:dyDescent="0.3">
      <c r="C213" s="1" t="s">
        <v>243</v>
      </c>
      <c r="D213" s="1" t="s">
        <v>2332</v>
      </c>
      <c r="E213" s="1" t="s">
        <v>2068</v>
      </c>
      <c r="F213" s="1" t="s">
        <v>103</v>
      </c>
      <c r="G213" s="1"/>
      <c r="H213" s="1"/>
      <c r="I213" s="1"/>
      <c r="J213" s="1"/>
      <c r="K213">
        <f>_xlfn.XLOOKUP(L_CC[[#This Row],[PC center]],L_PC[Profit center],L_PC[PC name])</f>
        <v>0</v>
      </c>
      <c r="L213" t="str">
        <f>_xlfn.XLOOKUP(L_CC[[#This Row],[Fund center]],L_FC[Fund center],L_FC[Site],"")</f>
        <v>HTC</v>
      </c>
      <c r="M213" s="4">
        <v>0</v>
      </c>
      <c r="N213" s="4">
        <v>0</v>
      </c>
      <c r="O213" s="4" t="str">
        <v>1104301200_</v>
      </c>
      <c r="P213" s="4" t="str">
        <v>1104301200_</v>
      </c>
      <c r="Q213" s="4" t="str">
        <v>HTC/BP chung</v>
      </c>
      <c r="R213" s="4" t="str">
        <v>Xét nghiệm</v>
      </c>
      <c r="S213" s="4" t="str">
        <v>-</v>
      </c>
    </row>
    <row r="214" spans="3:19" ht="13.8" x14ac:dyDescent="0.3">
      <c r="C214" s="1" t="s">
        <v>244</v>
      </c>
      <c r="D214" s="1" t="s">
        <v>2333</v>
      </c>
      <c r="E214" s="1" t="s">
        <v>2068</v>
      </c>
      <c r="F214" s="1" t="s">
        <v>103</v>
      </c>
      <c r="G214" s="1"/>
      <c r="H214" s="1"/>
      <c r="I214" s="1"/>
      <c r="J214" s="1"/>
      <c r="K214">
        <f>_xlfn.XLOOKUP(L_CC[[#This Row],[PC center]],L_PC[Profit center],L_PC[PC name])</f>
        <v>0</v>
      </c>
      <c r="L214" t="str">
        <f>_xlfn.XLOOKUP(L_CC[[#This Row],[Fund center]],L_FC[Fund center],L_FC[Site],"")</f>
        <v>HTC</v>
      </c>
      <c r="M214" s="4">
        <v>0</v>
      </c>
      <c r="N214" s="4">
        <v>0</v>
      </c>
      <c r="O214" s="4" t="str">
        <v>1104301300_</v>
      </c>
      <c r="P214" s="4" t="str">
        <v>1104301300_</v>
      </c>
      <c r="Q214" s="4" t="str">
        <v>HTC/BP chung</v>
      </c>
      <c r="R214" s="4" t="str">
        <v>Xét nghiệm</v>
      </c>
      <c r="S214" s="4" t="str">
        <v>-</v>
      </c>
    </row>
    <row r="215" spans="3:19" ht="13.8" x14ac:dyDescent="0.3">
      <c r="C215" s="1" t="s">
        <v>245</v>
      </c>
      <c r="D215" s="1" t="s">
        <v>2334</v>
      </c>
      <c r="E215" s="1" t="s">
        <v>2068</v>
      </c>
      <c r="F215" s="1" t="s">
        <v>103</v>
      </c>
      <c r="G215" s="1"/>
      <c r="H215" s="1"/>
      <c r="I215" s="1"/>
      <c r="J215" s="1"/>
      <c r="K215">
        <f>_xlfn.XLOOKUP(L_CC[[#This Row],[PC center]],L_PC[Profit center],L_PC[PC name])</f>
        <v>0</v>
      </c>
      <c r="L215" t="str">
        <f>_xlfn.XLOOKUP(L_CC[[#This Row],[Fund center]],L_FC[Fund center],L_FC[Site],"")</f>
        <v>HTC</v>
      </c>
      <c r="M215" s="4">
        <v>0</v>
      </c>
      <c r="N215" s="4">
        <v>0</v>
      </c>
      <c r="O215" s="4" t="str">
        <v>1104301400_</v>
      </c>
      <c r="P215" s="4" t="str">
        <v>1104301400_</v>
      </c>
      <c r="Q215" s="4" t="str">
        <v>HTC/BP chung</v>
      </c>
      <c r="R215" s="4" t="str">
        <v>Xét nghiệm</v>
      </c>
      <c r="S215" s="4" t="str">
        <v>-</v>
      </c>
    </row>
    <row r="216" spans="3:19" ht="13.8" x14ac:dyDescent="0.3">
      <c r="C216" s="1" t="s">
        <v>246</v>
      </c>
      <c r="D216" s="1" t="s">
        <v>2335</v>
      </c>
      <c r="E216" s="1" t="s">
        <v>2068</v>
      </c>
      <c r="F216" s="1" t="s">
        <v>103</v>
      </c>
      <c r="G216" s="1"/>
      <c r="H216" s="1"/>
      <c r="I216" s="1"/>
      <c r="J216" s="1"/>
      <c r="K216">
        <f>_xlfn.XLOOKUP(L_CC[[#This Row],[PC center]],L_PC[Profit center],L_PC[PC name])</f>
        <v>0</v>
      </c>
      <c r="L216" t="str">
        <f>_xlfn.XLOOKUP(L_CC[[#This Row],[Fund center]],L_FC[Fund center],L_FC[Site],"")</f>
        <v>HTC</v>
      </c>
      <c r="M216" s="4">
        <v>0</v>
      </c>
      <c r="N216" s="4">
        <v>0</v>
      </c>
      <c r="O216" s="4" t="str">
        <v>1104301500_</v>
      </c>
      <c r="P216" s="4" t="str">
        <v>1104301500_</v>
      </c>
      <c r="Q216" s="4" t="str">
        <v>HTC/BP chung</v>
      </c>
      <c r="R216" s="4" t="str">
        <v>Xét nghiệm</v>
      </c>
      <c r="S216" s="4" t="str">
        <v>-</v>
      </c>
    </row>
    <row r="217" spans="3:19" ht="13.8" x14ac:dyDescent="0.3">
      <c r="C217" s="1" t="s">
        <v>247</v>
      </c>
      <c r="D217" s="1" t="s">
        <v>2336</v>
      </c>
      <c r="E217" s="1" t="s">
        <v>2068</v>
      </c>
      <c r="F217" s="1" t="s">
        <v>111</v>
      </c>
      <c r="G217" s="1"/>
      <c r="H217" s="1"/>
      <c r="I217" s="1"/>
      <c r="J217" s="1"/>
      <c r="K217">
        <f>_xlfn.XLOOKUP(L_CC[[#This Row],[PC center]],L_PC[Profit center],L_PC[PC name])</f>
        <v>0</v>
      </c>
      <c r="L217" t="str">
        <f>_xlfn.XLOOKUP(L_CC[[#This Row],[Fund center]],L_FC[Fund center],L_FC[Site],"")</f>
        <v>HTC</v>
      </c>
      <c r="M217" s="4">
        <v>0</v>
      </c>
      <c r="N217" s="4">
        <v>0</v>
      </c>
      <c r="O217" s="4" t="str">
        <v>1104302000_</v>
      </c>
      <c r="P217" s="4" t="str">
        <v>1104302000_</v>
      </c>
      <c r="Q217" s="4" t="str">
        <v>HTC/BP chung</v>
      </c>
      <c r="R217" s="4" t="str">
        <v>CĐHA</v>
      </c>
      <c r="S217" s="4" t="str">
        <v>-</v>
      </c>
    </row>
    <row r="218" spans="3:19" ht="13.8" x14ac:dyDescent="0.3">
      <c r="C218" s="1" t="s">
        <v>248</v>
      </c>
      <c r="D218" s="1" t="s">
        <v>2337</v>
      </c>
      <c r="E218" s="1" t="s">
        <v>2068</v>
      </c>
      <c r="F218" s="1" t="s">
        <v>111</v>
      </c>
      <c r="G218" s="1"/>
      <c r="H218" s="1"/>
      <c r="I218" s="1"/>
      <c r="J218" s="1"/>
      <c r="K218">
        <f>_xlfn.XLOOKUP(L_CC[[#This Row],[PC center]],L_PC[Profit center],L_PC[PC name])</f>
        <v>0</v>
      </c>
      <c r="L218" t="str">
        <f>_xlfn.XLOOKUP(L_CC[[#This Row],[Fund center]],L_FC[Fund center],L_FC[Site],"")</f>
        <v>HTC</v>
      </c>
      <c r="M218" s="4">
        <v>0</v>
      </c>
      <c r="N218" s="4">
        <v>0</v>
      </c>
      <c r="O218" s="4" t="str">
        <v>1104302100_</v>
      </c>
      <c r="P218" s="4" t="str">
        <v>1104302100_</v>
      </c>
      <c r="Q218" s="4" t="str">
        <v>HTC/BP chung</v>
      </c>
      <c r="R218" s="4" t="str">
        <v>CĐHA</v>
      </c>
      <c r="S218" s="4" t="str">
        <v>-</v>
      </c>
    </row>
    <row r="219" spans="3:19" ht="13.8" x14ac:dyDescent="0.3">
      <c r="C219" s="1" t="s">
        <v>249</v>
      </c>
      <c r="D219" s="1" t="s">
        <v>2338</v>
      </c>
      <c r="E219" s="1" t="s">
        <v>2068</v>
      </c>
      <c r="F219" s="1" t="s">
        <v>111</v>
      </c>
      <c r="G219" s="1"/>
      <c r="H219" s="1"/>
      <c r="I219" s="1"/>
      <c r="J219" s="1"/>
      <c r="K219">
        <f>_xlfn.XLOOKUP(L_CC[[#This Row],[PC center]],L_PC[Profit center],L_PC[PC name])</f>
        <v>0</v>
      </c>
      <c r="L219" t="str">
        <f>_xlfn.XLOOKUP(L_CC[[#This Row],[Fund center]],L_FC[Fund center],L_FC[Site],"")</f>
        <v>HTC</v>
      </c>
      <c r="M219" s="4">
        <v>0</v>
      </c>
      <c r="N219" s="4">
        <v>0</v>
      </c>
      <c r="O219" s="4" t="str">
        <v>1104302200_</v>
      </c>
      <c r="P219" s="4" t="str">
        <v>1104302200_</v>
      </c>
      <c r="Q219" s="4" t="str">
        <v>HTC/BP chung</v>
      </c>
      <c r="R219" s="4" t="str">
        <v>CĐHA</v>
      </c>
      <c r="S219" s="4" t="str">
        <v>-</v>
      </c>
    </row>
    <row r="220" spans="3:19" ht="13.8" x14ac:dyDescent="0.3">
      <c r="C220" s="1" t="s">
        <v>250</v>
      </c>
      <c r="D220" s="1" t="s">
        <v>2339</v>
      </c>
      <c r="E220" s="1" t="s">
        <v>2068</v>
      </c>
      <c r="F220" s="1" t="s">
        <v>111</v>
      </c>
      <c r="G220" s="1"/>
      <c r="H220" s="1"/>
      <c r="I220" s="1"/>
      <c r="J220" s="1"/>
      <c r="K220">
        <f>_xlfn.XLOOKUP(L_CC[[#This Row],[PC center]],L_PC[Profit center],L_PC[PC name])</f>
        <v>0</v>
      </c>
      <c r="L220" t="str">
        <f>_xlfn.XLOOKUP(L_CC[[#This Row],[Fund center]],L_FC[Fund center],L_FC[Site],"")</f>
        <v>HTC</v>
      </c>
      <c r="M220" s="4">
        <v>0</v>
      </c>
      <c r="N220" s="4">
        <v>0</v>
      </c>
      <c r="O220" s="4" t="str">
        <v>1104302300_</v>
      </c>
      <c r="P220" s="4" t="str">
        <v>1104302300_</v>
      </c>
      <c r="Q220" s="4" t="str">
        <v>HTC/BP chung</v>
      </c>
      <c r="R220" s="4" t="str">
        <v>CĐHA</v>
      </c>
      <c r="S220" s="4" t="str">
        <v>-</v>
      </c>
    </row>
    <row r="221" spans="3:19" ht="13.8" x14ac:dyDescent="0.3">
      <c r="C221" s="1" t="s">
        <v>251</v>
      </c>
      <c r="D221" s="1" t="s">
        <v>2340</v>
      </c>
      <c r="E221" s="1" t="s">
        <v>2068</v>
      </c>
      <c r="F221" s="1" t="s">
        <v>111</v>
      </c>
      <c r="G221" s="1"/>
      <c r="H221" s="1"/>
      <c r="I221" s="1"/>
      <c r="J221" s="1"/>
      <c r="K221">
        <f>_xlfn.XLOOKUP(L_CC[[#This Row],[PC center]],L_PC[Profit center],L_PC[PC name])</f>
        <v>0</v>
      </c>
      <c r="L221" t="str">
        <f>_xlfn.XLOOKUP(L_CC[[#This Row],[Fund center]],L_FC[Fund center],L_FC[Site],"")</f>
        <v>HTC</v>
      </c>
      <c r="M221" s="4">
        <v>0</v>
      </c>
      <c r="N221" s="4">
        <v>0</v>
      </c>
      <c r="O221" s="4" t="str">
        <v>1104302400_</v>
      </c>
      <c r="P221" s="4" t="str">
        <v>1104302400_</v>
      </c>
      <c r="Q221" s="4" t="str">
        <v>HTC/BP chung</v>
      </c>
      <c r="R221" s="4" t="str">
        <v>CĐHA</v>
      </c>
      <c r="S221" s="4" t="str">
        <v>-</v>
      </c>
    </row>
    <row r="222" spans="3:19" ht="13.8" x14ac:dyDescent="0.3">
      <c r="C222" s="1" t="s">
        <v>252</v>
      </c>
      <c r="D222" s="1" t="s">
        <v>2341</v>
      </c>
      <c r="E222" s="1" t="s">
        <v>2068</v>
      </c>
      <c r="F222" s="1" t="s">
        <v>111</v>
      </c>
      <c r="G222" s="1"/>
      <c r="H222" s="1"/>
      <c r="I222" s="1"/>
      <c r="J222" s="1"/>
      <c r="K222">
        <f>_xlfn.XLOOKUP(L_CC[[#This Row],[PC center]],L_PC[Profit center],L_PC[PC name])</f>
        <v>0</v>
      </c>
      <c r="L222" t="str">
        <f>_xlfn.XLOOKUP(L_CC[[#This Row],[Fund center]],L_FC[Fund center],L_FC[Site],"")</f>
        <v>HTC</v>
      </c>
      <c r="M222" s="4">
        <v>0</v>
      </c>
      <c r="N222" s="4">
        <v>0</v>
      </c>
      <c r="O222" s="4" t="str">
        <v>1104302500_</v>
      </c>
      <c r="P222" s="4" t="str">
        <v>1104302500_</v>
      </c>
      <c r="Q222" s="4" t="str">
        <v>HTC/BP chung</v>
      </c>
      <c r="R222" s="4" t="str">
        <v>CĐHA</v>
      </c>
      <c r="S222" s="4" t="str">
        <v>-</v>
      </c>
    </row>
    <row r="223" spans="3:19" ht="13.8" x14ac:dyDescent="0.3">
      <c r="C223" s="1" t="s">
        <v>253</v>
      </c>
      <c r="D223" s="1" t="s">
        <v>2342</v>
      </c>
      <c r="E223" s="1" t="s">
        <v>2068</v>
      </c>
      <c r="F223" s="1" t="s">
        <v>2102</v>
      </c>
      <c r="G223" s="1"/>
      <c r="H223" s="1"/>
      <c r="I223" s="1"/>
      <c r="J223" s="1"/>
      <c r="K223">
        <f>_xlfn.XLOOKUP(L_CC[[#This Row],[PC center]],L_PC[Profit center],L_PC[PC name])</f>
        <v>0</v>
      </c>
      <c r="L223" t="str">
        <f>_xlfn.XLOOKUP(L_CC[[#This Row],[Fund center]],L_FC[Fund center],L_FC[Site],"")</f>
        <v>HTC</v>
      </c>
      <c r="M223" s="4">
        <v>0</v>
      </c>
      <c r="N223" s="4">
        <v>0</v>
      </c>
      <c r="O223" s="4" t="str">
        <v>1104303000_</v>
      </c>
      <c r="P223" s="4" t="str">
        <v>1104303000_</v>
      </c>
      <c r="Q223" s="4" t="str">
        <v>HTC/BP chung</v>
      </c>
      <c r="R223" s="4" t="str">
        <v>Liệu pháp tế bào</v>
      </c>
      <c r="S223" s="4" t="str">
        <v>-</v>
      </c>
    </row>
    <row r="224" spans="3:19" ht="13.8" x14ac:dyDescent="0.3">
      <c r="C224" s="1" t="s">
        <v>254</v>
      </c>
      <c r="D224" s="1" t="s">
        <v>2343</v>
      </c>
      <c r="E224" s="1" t="s">
        <v>2068</v>
      </c>
      <c r="F224" s="1" t="s">
        <v>2100</v>
      </c>
      <c r="G224" s="1"/>
      <c r="H224" s="1"/>
      <c r="I224" s="1"/>
      <c r="J224" s="1"/>
      <c r="K224">
        <f>_xlfn.XLOOKUP(L_CC[[#This Row],[PC center]],L_PC[Profit center],L_PC[PC name])</f>
        <v>0</v>
      </c>
      <c r="L224" t="str">
        <f>_xlfn.XLOOKUP(L_CC[[#This Row],[Fund center]],L_FC[Fund center],L_FC[Site],"")</f>
        <v>HTC</v>
      </c>
      <c r="M224" s="4">
        <v>0</v>
      </c>
      <c r="N224" s="4">
        <v>0</v>
      </c>
      <c r="O224" s="4" t="str">
        <v>1104304000_</v>
      </c>
      <c r="P224" s="4" t="str">
        <v>1104304000_</v>
      </c>
      <c r="Q224" s="4" t="str">
        <v>HTC/BP chung</v>
      </c>
      <c r="R224" s="4" t="str">
        <v>Biobank</v>
      </c>
      <c r="S224" s="4" t="str">
        <v>-</v>
      </c>
    </row>
    <row r="225" spans="3:19" ht="13.8" x14ac:dyDescent="0.3">
      <c r="C225" s="1" t="s">
        <v>255</v>
      </c>
      <c r="D225" s="1" t="s">
        <v>2344</v>
      </c>
      <c r="E225" s="1" t="s">
        <v>2068</v>
      </c>
      <c r="F225" s="1" t="s">
        <v>2101</v>
      </c>
      <c r="G225" s="1"/>
      <c r="H225" s="1"/>
      <c r="I225" s="1"/>
      <c r="J225" s="1"/>
      <c r="K225">
        <f>_xlfn.XLOOKUP(L_CC[[#This Row],[PC center]],L_PC[Profit center],L_PC[PC name])</f>
        <v>0</v>
      </c>
      <c r="L225" t="str">
        <f>_xlfn.XLOOKUP(L_CC[[#This Row],[Fund center]],L_FC[Fund center],L_FC[Site],"")</f>
        <v>HTC</v>
      </c>
      <c r="M225" s="4">
        <v>0</v>
      </c>
      <c r="N225" s="4">
        <v>0</v>
      </c>
      <c r="O225" s="4" t="str">
        <v>1104305000_</v>
      </c>
      <c r="P225" s="4" t="str">
        <v>1104305000_</v>
      </c>
      <c r="Q225" s="4" t="str">
        <v>HTC/BP chung</v>
      </c>
      <c r="R225" s="4" t="str">
        <v>Di truyền y học</v>
      </c>
      <c r="S225" s="4" t="str">
        <v>-</v>
      </c>
    </row>
    <row r="226" spans="3:19" ht="13.8" x14ac:dyDescent="0.3">
      <c r="C226" s="1" t="s">
        <v>1006</v>
      </c>
      <c r="D226" s="1" t="s">
        <v>3153</v>
      </c>
      <c r="E226" s="1" t="s">
        <v>2068</v>
      </c>
      <c r="F226" s="1" t="s">
        <v>2105</v>
      </c>
      <c r="G226" s="1"/>
      <c r="H226" s="1"/>
      <c r="I226" s="1"/>
      <c r="J226" s="1"/>
      <c r="K226">
        <f>_xlfn.XLOOKUP(L_CC[[#This Row],[PC center]],L_PC[Profit center],L_PC[PC name])</f>
        <v>0</v>
      </c>
      <c r="L226" t="str">
        <f>_xlfn.XLOOKUP(L_CC[[#This Row],[Fund center]],L_FC[Fund center],L_FC[Site],"")</f>
        <v>HTC</v>
      </c>
      <c r="M226" s="4">
        <v>0</v>
      </c>
      <c r="N226" s="4">
        <v>0</v>
      </c>
      <c r="O226" s="4" t="str">
        <v>1104306000_</v>
      </c>
      <c r="P226" s="4" t="str">
        <v>1104306000_</v>
      </c>
      <c r="Q226" s="4" t="str">
        <v>HTC/BP chung</v>
      </c>
      <c r="R226" s="4" t="str">
        <v>CK khác</v>
      </c>
      <c r="S226" s="4" t="str">
        <v>-</v>
      </c>
    </row>
    <row r="227" spans="3:19" ht="13.8" x14ac:dyDescent="0.3">
      <c r="C227" s="1" t="s">
        <v>256</v>
      </c>
      <c r="D227" s="1" t="s">
        <v>2345</v>
      </c>
      <c r="E227" s="1" t="s">
        <v>2068</v>
      </c>
      <c r="F227" s="1" t="s">
        <v>133</v>
      </c>
      <c r="G227" s="1"/>
      <c r="H227" s="1"/>
      <c r="I227" s="1"/>
      <c r="J227" s="1"/>
      <c r="K227">
        <f>_xlfn.XLOOKUP(L_CC[[#This Row],[PC center]],L_PC[Profit center],L_PC[PC name])</f>
        <v>0</v>
      </c>
      <c r="L227" t="str">
        <f>_xlfn.XLOOKUP(L_CC[[#This Row],[Fund center]],L_FC[Fund center],L_FC[Site],"")</f>
        <v>HTC</v>
      </c>
      <c r="M227" s="4">
        <v>0</v>
      </c>
      <c r="N227" s="4">
        <v>0</v>
      </c>
      <c r="O227" s="4" t="str">
        <v>1104402000_</v>
      </c>
      <c r="P227" s="4" t="str">
        <v>1104402000_</v>
      </c>
      <c r="Q227" s="4" t="str">
        <v>HTC/BP chung</v>
      </c>
      <c r="R227" s="4" t="str">
        <v>Sản khoa</v>
      </c>
      <c r="S227" s="4" t="str">
        <v>-</v>
      </c>
    </row>
    <row r="228" spans="3:19" ht="13.8" x14ac:dyDescent="0.3">
      <c r="C228" s="1" t="s">
        <v>257</v>
      </c>
      <c r="D228" s="1" t="s">
        <v>2346</v>
      </c>
      <c r="E228" s="1" t="s">
        <v>2068</v>
      </c>
      <c r="F228" s="1" t="s">
        <v>133</v>
      </c>
      <c r="G228" s="1"/>
      <c r="H228" s="1"/>
      <c r="I228" s="1"/>
      <c r="J228" s="1"/>
      <c r="K228">
        <f>_xlfn.XLOOKUP(L_CC[[#This Row],[PC center]],L_PC[Profit center],L_PC[PC name])</f>
        <v>0</v>
      </c>
      <c r="L228" t="str">
        <f>_xlfn.XLOOKUP(L_CC[[#This Row],[Fund center]],L_FC[Fund center],L_FC[Site],"")</f>
        <v>HTC</v>
      </c>
      <c r="M228" s="4">
        <v>0</v>
      </c>
      <c r="N228" s="4">
        <v>0</v>
      </c>
      <c r="O228" s="4" t="str">
        <v>1104402100_</v>
      </c>
      <c r="P228" s="4" t="str">
        <v>1104402100_</v>
      </c>
      <c r="Q228" s="4" t="str">
        <v>HTC/BP chung</v>
      </c>
      <c r="R228" s="4" t="str">
        <v>Sản khoa</v>
      </c>
      <c r="S228" s="4" t="str">
        <v>-</v>
      </c>
    </row>
    <row r="229" spans="3:19" ht="13.8" x14ac:dyDescent="0.3">
      <c r="C229" s="1" t="s">
        <v>258</v>
      </c>
      <c r="D229" s="1" t="s">
        <v>2347</v>
      </c>
      <c r="E229" s="1" t="s">
        <v>2068</v>
      </c>
      <c r="F229" s="1" t="s">
        <v>136</v>
      </c>
      <c r="G229" s="1"/>
      <c r="H229" s="1"/>
      <c r="I229" s="1"/>
      <c r="J229" s="1"/>
      <c r="K229">
        <f>_xlfn.XLOOKUP(L_CC[[#This Row],[PC center]],L_PC[Profit center],L_PC[PC name])</f>
        <v>0</v>
      </c>
      <c r="L229" t="str">
        <f>_xlfn.XLOOKUP(L_CC[[#This Row],[Fund center]],L_FC[Fund center],L_FC[Site],"")</f>
        <v>HTC</v>
      </c>
      <c r="M229" s="4">
        <v>0</v>
      </c>
      <c r="N229" s="4">
        <v>0</v>
      </c>
      <c r="O229" s="4" t="str">
        <v>1104402200_</v>
      </c>
      <c r="P229" s="4" t="str">
        <v>1104402200_</v>
      </c>
      <c r="Q229" s="4" t="str">
        <v>HTC/BP chung</v>
      </c>
      <c r="R229" s="4" t="str">
        <v>Phụ khoa</v>
      </c>
      <c r="S229" s="4" t="str">
        <v>-</v>
      </c>
    </row>
    <row r="230" spans="3:19" ht="13.8" x14ac:dyDescent="0.3">
      <c r="C230" s="1" t="s">
        <v>259</v>
      </c>
      <c r="D230" s="1" t="s">
        <v>2348</v>
      </c>
      <c r="E230" s="1" t="s">
        <v>2068</v>
      </c>
      <c r="F230" s="1" t="s">
        <v>139</v>
      </c>
      <c r="G230" s="1"/>
      <c r="H230" s="1"/>
      <c r="I230" s="1"/>
      <c r="J230" s="1"/>
      <c r="K230">
        <f>_xlfn.XLOOKUP(L_CC[[#This Row],[PC center]],L_PC[Profit center],L_PC[PC name])</f>
        <v>0</v>
      </c>
      <c r="L230" t="str">
        <f>_xlfn.XLOOKUP(L_CC[[#This Row],[Fund center]],L_FC[Fund center],L_FC[Site],"")</f>
        <v>HTC</v>
      </c>
      <c r="M230" s="4">
        <v>0</v>
      </c>
      <c r="N230" s="4">
        <v>0</v>
      </c>
      <c r="O230" s="4" t="str">
        <v>1104403000_</v>
      </c>
      <c r="P230" s="4" t="str">
        <v>1104403000_</v>
      </c>
      <c r="Q230" s="4" t="str">
        <v>HTC/BP chung</v>
      </c>
      <c r="R230" s="4" t="str">
        <v>IVF</v>
      </c>
      <c r="S230" s="4" t="str">
        <v>-</v>
      </c>
    </row>
    <row r="231" spans="3:19" ht="13.8" x14ac:dyDescent="0.3">
      <c r="C231" s="1" t="s">
        <v>260</v>
      </c>
      <c r="D231" s="1" t="s">
        <v>2349</v>
      </c>
      <c r="E231" s="1" t="s">
        <v>2068</v>
      </c>
      <c r="F231" s="1" t="s">
        <v>148</v>
      </c>
      <c r="G231" s="1"/>
      <c r="H231" s="1"/>
      <c r="I231" s="1"/>
      <c r="J231" s="1"/>
      <c r="K231">
        <f>_xlfn.XLOOKUP(L_CC[[#This Row],[PC center]],L_PC[Profit center],L_PC[PC name])</f>
        <v>0</v>
      </c>
      <c r="L231" t="str">
        <f>_xlfn.XLOOKUP(L_CC[[#This Row],[Fund center]],L_FC[Fund center],L_FC[Site],"")</f>
        <v>HTC</v>
      </c>
      <c r="M231" s="4">
        <v>0</v>
      </c>
      <c r="N231" s="4">
        <v>0</v>
      </c>
      <c r="O231" s="4" t="str">
        <v>1104406200_</v>
      </c>
      <c r="P231" s="4" t="str">
        <v>1104406200_</v>
      </c>
      <c r="Q231" s="4" t="str">
        <v>HTC/BP chung</v>
      </c>
      <c r="R231" s="4" t="str">
        <v>Vaccine</v>
      </c>
      <c r="S231" s="4" t="str">
        <v>-</v>
      </c>
    </row>
    <row r="232" spans="3:19" ht="13.8" x14ac:dyDescent="0.3">
      <c r="C232" s="1" t="s">
        <v>261</v>
      </c>
      <c r="D232" s="1" t="s">
        <v>2350</v>
      </c>
      <c r="E232" s="1" t="s">
        <v>2068</v>
      </c>
      <c r="F232" s="1" t="s">
        <v>157</v>
      </c>
      <c r="G232" s="1"/>
      <c r="H232" s="1"/>
      <c r="I232" s="1"/>
      <c r="J232" s="1"/>
      <c r="K232">
        <f>_xlfn.XLOOKUP(L_CC[[#This Row],[PC center]],L_PC[Profit center],L_PC[PC name])</f>
        <v>0</v>
      </c>
      <c r="L232" t="str">
        <f>_xlfn.XLOOKUP(L_CC[[#This Row],[Fund center]],L_FC[Fund center],L_FC[Site],"")</f>
        <v>HTC</v>
      </c>
      <c r="M232" s="4">
        <v>0</v>
      </c>
      <c r="N232" s="4">
        <v>0</v>
      </c>
      <c r="O232" s="4" t="str">
        <v>1104407600_</v>
      </c>
      <c r="P232" s="4" t="str">
        <v>1104407600_</v>
      </c>
      <c r="Q232" s="4" t="str">
        <v>HTC/BP chung</v>
      </c>
      <c r="R232" s="4" t="str">
        <v>Phẫu thuật thẩm mỹ</v>
      </c>
      <c r="S232" s="4" t="str">
        <v>-</v>
      </c>
    </row>
    <row r="233" spans="3:19" ht="13.8" x14ac:dyDescent="0.3">
      <c r="C233" s="1" t="s">
        <v>262</v>
      </c>
      <c r="D233" s="1" t="s">
        <v>2351</v>
      </c>
      <c r="E233" s="1" t="s">
        <v>2068</v>
      </c>
      <c r="F233" s="1" t="s">
        <v>157</v>
      </c>
      <c r="G233" s="1"/>
      <c r="H233" s="1"/>
      <c r="I233" s="1"/>
      <c r="J233" s="1"/>
      <c r="K233">
        <f>_xlfn.XLOOKUP(L_CC[[#This Row],[PC center]],L_PC[Profit center],L_PC[PC name])</f>
        <v>0</v>
      </c>
      <c r="L233" t="str">
        <f>_xlfn.XLOOKUP(L_CC[[#This Row],[Fund center]],L_FC[Fund center],L_FC[Site],"")</f>
        <v>HTC</v>
      </c>
      <c r="M233" s="4">
        <v>0</v>
      </c>
      <c r="N233" s="4">
        <v>0</v>
      </c>
      <c r="O233" s="4" t="str">
        <v>1104407800_</v>
      </c>
      <c r="P233" s="4" t="str">
        <v>1104407800_</v>
      </c>
      <c r="Q233" s="4" t="str">
        <v>HTC/BP chung</v>
      </c>
      <c r="R233" s="4" t="str">
        <v>Phẫu thuật thẩm mỹ</v>
      </c>
      <c r="S233" s="4" t="str">
        <v>-</v>
      </c>
    </row>
    <row r="234" spans="3:19" ht="13.8" x14ac:dyDescent="0.3">
      <c r="C234" s="1" t="s">
        <v>263</v>
      </c>
      <c r="D234" s="1" t="s">
        <v>2352</v>
      </c>
      <c r="E234" s="1" t="s">
        <v>2068</v>
      </c>
      <c r="F234" s="1" t="s">
        <v>3667</v>
      </c>
      <c r="G234" s="1"/>
      <c r="H234" s="1"/>
      <c r="I234" s="1"/>
      <c r="J234" s="1"/>
      <c r="K234">
        <f>_xlfn.XLOOKUP(L_CC[[#This Row],[PC center]],L_PC[Profit center],L_PC[PC name])</f>
        <v>0</v>
      </c>
      <c r="L234" t="str">
        <f>_xlfn.XLOOKUP(L_CC[[#This Row],[Fund center]],L_FC[Fund center],L_FC[Site],"")</f>
        <v>HTC</v>
      </c>
      <c r="M234" s="4">
        <v>0</v>
      </c>
      <c r="N234" s="4">
        <v>0</v>
      </c>
      <c r="O234" s="4" t="str">
        <v>1104408100_</v>
      </c>
      <c r="P234" s="4" t="str">
        <v>1104408100_</v>
      </c>
      <c r="Q234" s="4" t="str">
        <v>HTC/BP chung</v>
      </c>
      <c r="R234" s="4" t="str">
        <v>Khám SKTQ Premium</v>
      </c>
      <c r="S234" s="4" t="str">
        <v>-</v>
      </c>
    </row>
    <row r="235" spans="3:19" ht="13.8" x14ac:dyDescent="0.3">
      <c r="C235" s="1" t="s">
        <v>264</v>
      </c>
      <c r="D235" s="1" t="s">
        <v>2353</v>
      </c>
      <c r="E235" s="1" t="s">
        <v>2068</v>
      </c>
      <c r="F235" s="1" t="s">
        <v>3667</v>
      </c>
      <c r="G235" s="1"/>
      <c r="H235" s="1"/>
      <c r="I235" s="1"/>
      <c r="J235" s="1"/>
      <c r="K235">
        <f>_xlfn.XLOOKUP(L_CC[[#This Row],[PC center]],L_PC[Profit center],L_PC[PC name])</f>
        <v>0</v>
      </c>
      <c r="L235" t="str">
        <f>_xlfn.XLOOKUP(L_CC[[#This Row],[Fund center]],L_FC[Fund center],L_FC[Site],"")</f>
        <v>HTC</v>
      </c>
      <c r="M235" s="4">
        <v>0</v>
      </c>
      <c r="N235" s="4">
        <v>0</v>
      </c>
      <c r="O235" s="4" t="str">
        <v>1104408200_</v>
      </c>
      <c r="P235" s="4" t="str">
        <v>1104408200_</v>
      </c>
      <c r="Q235" s="4" t="str">
        <v>HTC/BP chung</v>
      </c>
      <c r="R235" s="4" t="str">
        <v>Khám SKTQ Premium</v>
      </c>
      <c r="S235" s="4" t="str">
        <v>-</v>
      </c>
    </row>
    <row r="236" spans="3:19" ht="13.8" x14ac:dyDescent="0.3">
      <c r="C236" s="1" t="s">
        <v>265</v>
      </c>
      <c r="D236" s="1" t="s">
        <v>2354</v>
      </c>
      <c r="E236" s="1" t="s">
        <v>2068</v>
      </c>
      <c r="F236" s="1" t="s">
        <v>167</v>
      </c>
      <c r="G236" s="1"/>
      <c r="H236" s="1"/>
      <c r="I236" s="1"/>
      <c r="J236" s="1"/>
      <c r="K236">
        <f>_xlfn.XLOOKUP(L_CC[[#This Row],[PC center]],L_PC[Profit center],L_PC[PC name])</f>
        <v>0</v>
      </c>
      <c r="L236" t="str">
        <f>_xlfn.XLOOKUP(L_CC[[#This Row],[Fund center]],L_FC[Fund center],L_FC[Site],"")</f>
        <v>HTC</v>
      </c>
      <c r="M236" s="4">
        <v>0</v>
      </c>
      <c r="N236" s="4">
        <v>0</v>
      </c>
      <c r="O236" s="4" t="str">
        <v>1104409400_</v>
      </c>
      <c r="P236" s="4" t="str">
        <v>1104409400_</v>
      </c>
      <c r="Q236" s="4" t="str">
        <v>HTC/BP chung</v>
      </c>
      <c r="R236" s="4" t="str">
        <v>Răng hàm mặt</v>
      </c>
      <c r="S236" s="4" t="str">
        <v>-</v>
      </c>
    </row>
    <row r="237" spans="3:19" ht="13.8" x14ac:dyDescent="0.3">
      <c r="C237" s="1" t="s">
        <v>266</v>
      </c>
      <c r="D237" s="1" t="s">
        <v>2355</v>
      </c>
      <c r="E237" s="1" t="s">
        <v>2068</v>
      </c>
      <c r="F237" s="1" t="s">
        <v>218</v>
      </c>
      <c r="G237" s="1"/>
      <c r="H237" s="1"/>
      <c r="I237" s="1"/>
      <c r="J237" s="1"/>
      <c r="K237">
        <f>_xlfn.XLOOKUP(L_CC[[#This Row],[PC center]],L_PC[Profit center],L_PC[PC name])</f>
        <v>0</v>
      </c>
      <c r="L237" t="str">
        <f>_xlfn.XLOOKUP(L_CC[[#This Row],[Fund center]],L_FC[Fund center],L_FC[Site],"")</f>
        <v>HTC</v>
      </c>
      <c r="M237" s="4">
        <v>0</v>
      </c>
      <c r="N237" s="4">
        <v>0</v>
      </c>
      <c r="O237" s="4" t="str">
        <v>1104410200_</v>
      </c>
      <c r="P237" s="4" t="str">
        <v>1104410200_</v>
      </c>
      <c r="Q237" s="4" t="str">
        <v>HTC/BP chung</v>
      </c>
      <c r="R237" s="4" t="str">
        <v>Nội tiêu hóa</v>
      </c>
      <c r="S237" s="4" t="str">
        <v>-</v>
      </c>
    </row>
    <row r="238" spans="3:19" ht="13.8" x14ac:dyDescent="0.3">
      <c r="C238" s="1" t="s">
        <v>267</v>
      </c>
      <c r="D238" s="1" t="s">
        <v>2359</v>
      </c>
      <c r="E238" s="1" t="s">
        <v>2068</v>
      </c>
      <c r="F238" s="1" t="s">
        <v>3665</v>
      </c>
      <c r="G238" s="1"/>
      <c r="H238" s="1"/>
      <c r="I238" s="1"/>
      <c r="J238" s="1"/>
      <c r="K238">
        <f>_xlfn.XLOOKUP(L_CC[[#This Row],[PC center]],L_PC[Profit center],L_PC[PC name])</f>
        <v>0</v>
      </c>
      <c r="L238" t="str">
        <f>_xlfn.XLOOKUP(L_CC[[#This Row],[Fund center]],L_FC[Fund center],L_FC[Site],"")</f>
        <v>HTC</v>
      </c>
      <c r="M238" s="4">
        <v>0</v>
      </c>
      <c r="N238" s="4">
        <v>0</v>
      </c>
      <c r="O238" s="4" t="str">
        <v>1104410900_</v>
      </c>
      <c r="P238" s="4" t="str">
        <v>1104410900_</v>
      </c>
      <c r="Q238" s="4" t="str">
        <v>HTC/BP chung</v>
      </c>
      <c r="R238" s="4" t="str">
        <v>Y học cổ truyền</v>
      </c>
      <c r="S238" s="4" t="str">
        <v>-</v>
      </c>
    </row>
    <row r="239" spans="3:19" ht="13.8" x14ac:dyDescent="0.3">
      <c r="C239" s="1" t="s">
        <v>268</v>
      </c>
      <c r="D239" s="1" t="s">
        <v>2356</v>
      </c>
      <c r="E239" s="1" t="s">
        <v>2068</v>
      </c>
      <c r="F239" s="1" t="s">
        <v>3664</v>
      </c>
      <c r="G239" s="1"/>
      <c r="H239" s="1"/>
      <c r="I239" s="1"/>
      <c r="J239" s="1"/>
      <c r="K239">
        <f>_xlfn.XLOOKUP(L_CC[[#This Row],[PC center]],L_PC[Profit center],L_PC[PC name])</f>
        <v>0</v>
      </c>
      <c r="L239" t="str">
        <f>_xlfn.XLOOKUP(L_CC[[#This Row],[Fund center]],L_FC[Fund center],L_FC[Site],"")</f>
        <v>HTC</v>
      </c>
      <c r="M239" s="4">
        <v>0</v>
      </c>
      <c r="N239" s="4">
        <v>0</v>
      </c>
      <c r="O239" s="4" t="str">
        <v>1104417000_</v>
      </c>
      <c r="P239" s="4" t="str">
        <v>1104417000_</v>
      </c>
      <c r="Q239" s="4" t="str">
        <v>HTC/BP chung</v>
      </c>
      <c r="R239" s="4" t="str">
        <v>Nội thẩm mỹ</v>
      </c>
      <c r="S239" s="4" t="str">
        <v>-</v>
      </c>
    </row>
    <row r="240" spans="3:19" ht="13.8" x14ac:dyDescent="0.3">
      <c r="C240" s="1" t="s">
        <v>269</v>
      </c>
      <c r="D240" s="1" t="s">
        <v>3157</v>
      </c>
      <c r="E240" s="1" t="s">
        <v>2068</v>
      </c>
      <c r="F240" s="1" t="s">
        <v>194</v>
      </c>
      <c r="G240" s="1"/>
      <c r="H240" s="1"/>
      <c r="I240" s="1"/>
      <c r="J240" s="1"/>
      <c r="K240">
        <f>_xlfn.XLOOKUP(L_CC[[#This Row],[PC center]],L_PC[Profit center],L_PC[PC name])</f>
        <v>0</v>
      </c>
      <c r="L240" t="str">
        <f>_xlfn.XLOOKUP(L_CC[[#This Row],[Fund center]],L_FC[Fund center],L_FC[Site],"")</f>
        <v>HTC</v>
      </c>
      <c r="M240" s="4">
        <v>0</v>
      </c>
      <c r="N240" s="4">
        <v>0</v>
      </c>
      <c r="O240" s="4" t="str">
        <v>1104420000_</v>
      </c>
      <c r="P240" s="4" t="str">
        <v>1104420000_</v>
      </c>
      <c r="Q240" s="4" t="str">
        <v>HTC/BP chung</v>
      </c>
      <c r="R240" s="4" t="str">
        <v>Tâm lý</v>
      </c>
      <c r="S240" s="4" t="str">
        <v>-</v>
      </c>
    </row>
    <row r="241" spans="3:19" ht="13.8" x14ac:dyDescent="0.3">
      <c r="C241" s="1" t="s">
        <v>270</v>
      </c>
      <c r="D241" s="1" t="s">
        <v>2357</v>
      </c>
      <c r="E241" s="1" t="s">
        <v>2068</v>
      </c>
      <c r="F241" s="1" t="s">
        <v>3658</v>
      </c>
      <c r="G241" s="1"/>
      <c r="H241" s="1"/>
      <c r="I241" s="1"/>
      <c r="J241" s="1"/>
      <c r="K241">
        <f>_xlfn.XLOOKUP(L_CC[[#This Row],[PC center]],L_PC[Profit center],L_PC[PC name])</f>
        <v>0</v>
      </c>
      <c r="L241" t="str">
        <f>_xlfn.XLOOKUP(L_CC[[#This Row],[Fund center]],L_FC[Fund center],L_FC[Site],"")</f>
        <v>HTC</v>
      </c>
      <c r="M241" s="4">
        <v>0</v>
      </c>
      <c r="N241" s="4">
        <v>0</v>
      </c>
      <c r="O241" s="4" t="str">
        <v>1104502000_</v>
      </c>
      <c r="P241" s="4" t="str">
        <v>1104502000_</v>
      </c>
      <c r="Q241" s="4" t="str">
        <v>HTC/BP chung</v>
      </c>
      <c r="R241" s="4" t="str">
        <v>Dược</v>
      </c>
      <c r="S241" s="4" t="str">
        <v>-</v>
      </c>
    </row>
    <row r="242" spans="3:19" ht="13.8" x14ac:dyDescent="0.3">
      <c r="C242" s="1" t="s">
        <v>271</v>
      </c>
      <c r="D242" s="1" t="s">
        <v>3159</v>
      </c>
      <c r="E242" s="1" t="s">
        <v>2068</v>
      </c>
      <c r="F242" s="1" t="s">
        <v>3658</v>
      </c>
      <c r="G242" s="1"/>
      <c r="H242" s="1"/>
      <c r="I242" s="1"/>
      <c r="J242" s="1"/>
      <c r="K242">
        <f>_xlfn.XLOOKUP(L_CC[[#This Row],[PC center]],L_PC[Profit center],L_PC[PC name])</f>
        <v>0</v>
      </c>
      <c r="L242" t="str">
        <f>_xlfn.XLOOKUP(L_CC[[#This Row],[Fund center]],L_FC[Fund center],L_FC[Site],"")</f>
        <v>HTC</v>
      </c>
      <c r="M242" s="4">
        <v>0</v>
      </c>
      <c r="N242" s="4">
        <v>0</v>
      </c>
      <c r="O242" s="4" t="str">
        <v>1104502001_</v>
      </c>
      <c r="P242" s="4" t="str">
        <v>1104502001_</v>
      </c>
      <c r="Q242" s="4" t="str">
        <v>HTC/BP chung</v>
      </c>
      <c r="R242" s="4" t="str">
        <v>Dược</v>
      </c>
      <c r="S242" s="4" t="str">
        <v>-</v>
      </c>
    </row>
    <row r="243" spans="3:19" ht="13.8" x14ac:dyDescent="0.3">
      <c r="C243" s="1" t="s">
        <v>272</v>
      </c>
      <c r="D243" s="1" t="s">
        <v>2358</v>
      </c>
      <c r="E243" s="1" t="s">
        <v>2068</v>
      </c>
      <c r="F243" s="1" t="s">
        <v>4</v>
      </c>
      <c r="G243" s="1"/>
      <c r="H243" s="1"/>
      <c r="I243" s="1"/>
      <c r="J243" s="1" t="s">
        <v>3668</v>
      </c>
      <c r="K243">
        <f>_xlfn.XLOOKUP(L_CC[[#This Row],[PC center]],L_PC[Profit center],L_PC[PC name])</f>
        <v>0</v>
      </c>
      <c r="L243" t="str">
        <f>_xlfn.XLOOKUP(L_CC[[#This Row],[Fund center]],L_FC[Fund center],L_FC[Site],"")</f>
        <v>HTC</v>
      </c>
      <c r="M243" s="4">
        <v>0</v>
      </c>
      <c r="N243" s="4">
        <v>0</v>
      </c>
      <c r="O243" s="4" t="str">
        <v>1104901000_</v>
      </c>
      <c r="P243" s="4" t="str">
        <v>1104901000_</v>
      </c>
      <c r="Q243" s="4" t="str">
        <v>HTC/BP chung</v>
      </c>
      <c r="R243" s="4" t="e">
        <v>#N/A</v>
      </c>
      <c r="S243" s="4" t="str">
        <v>-</v>
      </c>
    </row>
    <row r="244" spans="3:19" ht="13.8" x14ac:dyDescent="0.3">
      <c r="C244" s="1" t="s">
        <v>3326</v>
      </c>
      <c r="D244" s="1" t="s">
        <v>3327</v>
      </c>
      <c r="E244" s="1" t="s">
        <v>2068</v>
      </c>
      <c r="F244" s="1" t="s">
        <v>2096</v>
      </c>
      <c r="G244" s="1"/>
      <c r="H244" s="1"/>
      <c r="I244" s="1"/>
      <c r="J244" s="1"/>
      <c r="K244">
        <f>_xlfn.XLOOKUP(L_CC[[#This Row],[PC center]],L_PC[Profit center],L_PC[PC name])</f>
        <v>0</v>
      </c>
      <c r="L244" t="str">
        <f>_xlfn.XLOOKUP(L_CC[[#This Row],[Fund center]],L_FC[Fund center],L_FC[Site],"")</f>
        <v>HTC</v>
      </c>
      <c r="M244" s="4">
        <v>0</v>
      </c>
      <c r="N244" s="4">
        <v>0</v>
      </c>
      <c r="O244" s="4" t="str">
        <v>1105000000_</v>
      </c>
      <c r="P244" s="4" t="str">
        <v>1105000000_</v>
      </c>
      <c r="Q244" s="4" t="str">
        <v>HTC/BP chung</v>
      </c>
      <c r="R244" s="4" t="str">
        <v>PK Ocean Park</v>
      </c>
      <c r="S244" s="4" t="str">
        <v>-</v>
      </c>
    </row>
    <row r="245" spans="3:19" ht="13.8" x14ac:dyDescent="0.3">
      <c r="C245" s="1" t="s">
        <v>3328</v>
      </c>
      <c r="D245" s="1" t="s">
        <v>3329</v>
      </c>
      <c r="E245" s="1" t="s">
        <v>2068</v>
      </c>
      <c r="F245" s="1" t="s">
        <v>2096</v>
      </c>
      <c r="G245" s="1"/>
      <c r="H245" s="1"/>
      <c r="I245" s="1"/>
      <c r="J245" s="1"/>
      <c r="K245">
        <f>_xlfn.XLOOKUP(L_CC[[#This Row],[PC center]],L_PC[Profit center],L_PC[PC name])</f>
        <v>0</v>
      </c>
      <c r="L245" t="str">
        <f>_xlfn.XLOOKUP(L_CC[[#This Row],[Fund center]],L_FC[Fund center],L_FC[Site],"")</f>
        <v>HTC</v>
      </c>
      <c r="M245" s="4">
        <v>0</v>
      </c>
      <c r="N245" s="4">
        <v>0</v>
      </c>
      <c r="O245" s="4" t="str">
        <v>1105100000_</v>
      </c>
      <c r="P245" s="4" t="str">
        <v>1105100000_</v>
      </c>
      <c r="Q245" s="4" t="str">
        <v>HTC/BP chung</v>
      </c>
      <c r="R245" s="4" t="str">
        <v>PK Ocean Park</v>
      </c>
      <c r="S245" s="4" t="str">
        <v>-</v>
      </c>
    </row>
    <row r="246" spans="3:19" ht="13.8" x14ac:dyDescent="0.3">
      <c r="C246" s="1" t="s">
        <v>3330</v>
      </c>
      <c r="D246" s="1" t="s">
        <v>3331</v>
      </c>
      <c r="E246" s="1" t="s">
        <v>2068</v>
      </c>
      <c r="F246" s="1" t="s">
        <v>2096</v>
      </c>
      <c r="G246" s="1"/>
      <c r="H246" s="1"/>
      <c r="I246" s="1"/>
      <c r="J246" s="1"/>
      <c r="K246">
        <f>_xlfn.XLOOKUP(L_CC[[#This Row],[PC center]],L_PC[Profit center],L_PC[PC name])</f>
        <v>0</v>
      </c>
      <c r="L246" t="str">
        <f>_xlfn.XLOOKUP(L_CC[[#This Row],[Fund center]],L_FC[Fund center],L_FC[Site],"")</f>
        <v>HTC</v>
      </c>
      <c r="M246" s="4">
        <v>0</v>
      </c>
      <c r="N246" s="4">
        <v>0</v>
      </c>
      <c r="O246" s="4" t="str">
        <v>1105112000_</v>
      </c>
      <c r="P246" s="4" t="str">
        <v>1105112000_</v>
      </c>
      <c r="Q246" s="4" t="str">
        <v>HTC/BP chung</v>
      </c>
      <c r="R246" s="4" t="str">
        <v>PK Ocean Park</v>
      </c>
      <c r="S246" s="4" t="str">
        <v>-</v>
      </c>
    </row>
    <row r="247" spans="3:19" ht="13.8" x14ac:dyDescent="0.3">
      <c r="C247" s="1" t="s">
        <v>3332</v>
      </c>
      <c r="D247" s="1" t="s">
        <v>3333</v>
      </c>
      <c r="E247" s="1" t="s">
        <v>2068</v>
      </c>
      <c r="F247" s="1" t="s">
        <v>2096</v>
      </c>
      <c r="G247" s="1"/>
      <c r="H247" s="1"/>
      <c r="I247" s="1"/>
      <c r="J247" s="1"/>
      <c r="K247">
        <f>_xlfn.XLOOKUP(L_CC[[#This Row],[PC center]],L_PC[Profit center],L_PC[PC name])</f>
        <v>0</v>
      </c>
      <c r="L247" t="str">
        <f>_xlfn.XLOOKUP(L_CC[[#This Row],[Fund center]],L_FC[Fund center],L_FC[Site],"")</f>
        <v>HTC</v>
      </c>
      <c r="M247" s="4">
        <v>0</v>
      </c>
      <c r="N247" s="4">
        <v>0</v>
      </c>
      <c r="O247" s="4" t="str">
        <v>1105114000_</v>
      </c>
      <c r="P247" s="4" t="str">
        <v>1105114000_</v>
      </c>
      <c r="Q247" s="4" t="str">
        <v>HTC/BP chung</v>
      </c>
      <c r="R247" s="4" t="str">
        <v>PK Ocean Park</v>
      </c>
      <c r="S247" s="4" t="str">
        <v>-</v>
      </c>
    </row>
    <row r="248" spans="3:19" ht="13.8" x14ac:dyDescent="0.3">
      <c r="C248" s="1" t="s">
        <v>3334</v>
      </c>
      <c r="D248" s="1" t="s">
        <v>3335</v>
      </c>
      <c r="E248" s="1" t="s">
        <v>2068</v>
      </c>
      <c r="F248" s="1" t="s">
        <v>2096</v>
      </c>
      <c r="G248" s="1"/>
      <c r="H248" s="1"/>
      <c r="I248" s="1"/>
      <c r="J248" s="1"/>
      <c r="K248">
        <f>_xlfn.XLOOKUP(L_CC[[#This Row],[PC center]],L_PC[Profit center],L_PC[PC name])</f>
        <v>0</v>
      </c>
      <c r="L248" t="str">
        <f>_xlfn.XLOOKUP(L_CC[[#This Row],[Fund center]],L_FC[Fund center],L_FC[Site],"")</f>
        <v>HTC</v>
      </c>
      <c r="M248" s="4">
        <v>0</v>
      </c>
      <c r="N248" s="4">
        <v>0</v>
      </c>
      <c r="O248" s="4" t="str">
        <v>1105301100_</v>
      </c>
      <c r="P248" s="4" t="str">
        <v>1105301100_</v>
      </c>
      <c r="Q248" s="4" t="str">
        <v>HTC/BP chung</v>
      </c>
      <c r="R248" s="4" t="str">
        <v>PK Ocean Park</v>
      </c>
      <c r="S248" s="4" t="str">
        <v>-</v>
      </c>
    </row>
    <row r="249" spans="3:19" ht="13.8" x14ac:dyDescent="0.3">
      <c r="C249" s="1" t="s">
        <v>3336</v>
      </c>
      <c r="D249" s="1" t="s">
        <v>3337</v>
      </c>
      <c r="E249" s="1" t="s">
        <v>2068</v>
      </c>
      <c r="F249" s="1" t="s">
        <v>2096</v>
      </c>
      <c r="G249" s="1"/>
      <c r="H249" s="1"/>
      <c r="I249" s="1"/>
      <c r="J249" s="1"/>
      <c r="K249">
        <f>_xlfn.XLOOKUP(L_CC[[#This Row],[PC center]],L_PC[Profit center],L_PC[PC name])</f>
        <v>0</v>
      </c>
      <c r="L249" t="str">
        <f>_xlfn.XLOOKUP(L_CC[[#This Row],[Fund center]],L_FC[Fund center],L_FC[Site],"")</f>
        <v>HTC</v>
      </c>
      <c r="M249" s="4">
        <v>0</v>
      </c>
      <c r="N249" s="4">
        <v>0</v>
      </c>
      <c r="O249" s="4" t="str">
        <v>1105301200_</v>
      </c>
      <c r="P249" s="4" t="str">
        <v>1105301200_</v>
      </c>
      <c r="Q249" s="4" t="str">
        <v>HTC/BP chung</v>
      </c>
      <c r="R249" s="4" t="str">
        <v>PK Ocean Park</v>
      </c>
      <c r="S249" s="4" t="str">
        <v>-</v>
      </c>
    </row>
    <row r="250" spans="3:19" ht="13.8" x14ac:dyDescent="0.3">
      <c r="C250" s="1" t="s">
        <v>3338</v>
      </c>
      <c r="D250" s="1" t="s">
        <v>3339</v>
      </c>
      <c r="E250" s="1" t="s">
        <v>2068</v>
      </c>
      <c r="F250" s="1" t="s">
        <v>2096</v>
      </c>
      <c r="G250" s="1"/>
      <c r="H250" s="1"/>
      <c r="I250" s="1"/>
      <c r="J250" s="1"/>
      <c r="K250">
        <f>_xlfn.XLOOKUP(L_CC[[#This Row],[PC center]],L_PC[Profit center],L_PC[PC name])</f>
        <v>0</v>
      </c>
      <c r="L250" t="str">
        <f>_xlfn.XLOOKUP(L_CC[[#This Row],[Fund center]],L_FC[Fund center],L_FC[Site],"")</f>
        <v>HTC</v>
      </c>
      <c r="M250" s="4">
        <v>0</v>
      </c>
      <c r="N250" s="4">
        <v>0</v>
      </c>
      <c r="O250" s="4" t="str">
        <v>1105301300_</v>
      </c>
      <c r="P250" s="4" t="str">
        <v>1105301300_</v>
      </c>
      <c r="Q250" s="4" t="str">
        <v>HTC/BP chung</v>
      </c>
      <c r="R250" s="4" t="str">
        <v>PK Ocean Park</v>
      </c>
      <c r="S250" s="4" t="str">
        <v>-</v>
      </c>
    </row>
    <row r="251" spans="3:19" ht="13.8" x14ac:dyDescent="0.3">
      <c r="C251" s="1" t="s">
        <v>3340</v>
      </c>
      <c r="D251" s="1" t="s">
        <v>3341</v>
      </c>
      <c r="E251" s="1" t="s">
        <v>2068</v>
      </c>
      <c r="F251" s="1" t="s">
        <v>2096</v>
      </c>
      <c r="G251" s="1"/>
      <c r="H251" s="1"/>
      <c r="I251" s="1"/>
      <c r="J251" s="1"/>
      <c r="K251">
        <f>_xlfn.XLOOKUP(L_CC[[#This Row],[PC center]],L_PC[Profit center],L_PC[PC name])</f>
        <v>0</v>
      </c>
      <c r="L251" t="str">
        <f>_xlfn.XLOOKUP(L_CC[[#This Row],[Fund center]],L_FC[Fund center],L_FC[Site],"")</f>
        <v>HTC</v>
      </c>
      <c r="M251" s="4">
        <v>0</v>
      </c>
      <c r="N251" s="4">
        <v>0</v>
      </c>
      <c r="O251" s="4" t="str">
        <v>1105301400_</v>
      </c>
      <c r="P251" s="4" t="str">
        <v>1105301400_</v>
      </c>
      <c r="Q251" s="4" t="str">
        <v>HTC/BP chung</v>
      </c>
      <c r="R251" s="4" t="str">
        <v>PK Ocean Park</v>
      </c>
      <c r="S251" s="4" t="str">
        <v>-</v>
      </c>
    </row>
    <row r="252" spans="3:19" ht="13.8" x14ac:dyDescent="0.3">
      <c r="C252" s="1" t="s">
        <v>3342</v>
      </c>
      <c r="D252" s="1" t="s">
        <v>3343</v>
      </c>
      <c r="E252" s="1" t="s">
        <v>2068</v>
      </c>
      <c r="F252" s="1" t="s">
        <v>2096</v>
      </c>
      <c r="G252" s="1"/>
      <c r="H252" s="1"/>
      <c r="I252" s="1"/>
      <c r="J252" s="1"/>
      <c r="K252">
        <f>_xlfn.XLOOKUP(L_CC[[#This Row],[PC center]],L_PC[Profit center],L_PC[PC name])</f>
        <v>0</v>
      </c>
      <c r="L252" t="str">
        <f>_xlfn.XLOOKUP(L_CC[[#This Row],[Fund center]],L_FC[Fund center],L_FC[Site],"")</f>
        <v>HTC</v>
      </c>
      <c r="M252" s="4">
        <v>0</v>
      </c>
      <c r="N252" s="4">
        <v>0</v>
      </c>
      <c r="O252" s="4" t="str">
        <v>1105301500_</v>
      </c>
      <c r="P252" s="4" t="str">
        <v>1105301500_</v>
      </c>
      <c r="Q252" s="4" t="str">
        <v>HTC/BP chung</v>
      </c>
      <c r="R252" s="4" t="str">
        <v>PK Ocean Park</v>
      </c>
      <c r="S252" s="4" t="str">
        <v>-</v>
      </c>
    </row>
    <row r="253" spans="3:19" ht="13.8" x14ac:dyDescent="0.3">
      <c r="C253" s="1" t="s">
        <v>3344</v>
      </c>
      <c r="D253" s="1" t="s">
        <v>3345</v>
      </c>
      <c r="E253" s="1" t="s">
        <v>2068</v>
      </c>
      <c r="F253" s="1" t="s">
        <v>2096</v>
      </c>
      <c r="G253" s="1"/>
      <c r="H253" s="1"/>
      <c r="I253" s="1"/>
      <c r="J253" s="1"/>
      <c r="K253">
        <f>_xlfn.XLOOKUP(L_CC[[#This Row],[PC center]],L_PC[Profit center],L_PC[PC name])</f>
        <v>0</v>
      </c>
      <c r="L253" t="str">
        <f>_xlfn.XLOOKUP(L_CC[[#This Row],[Fund center]],L_FC[Fund center],L_FC[Site],"")</f>
        <v>HTC</v>
      </c>
      <c r="M253" s="4">
        <v>0</v>
      </c>
      <c r="N253" s="4">
        <v>0</v>
      </c>
      <c r="O253" s="4" t="str">
        <v>1105302100_</v>
      </c>
      <c r="P253" s="4" t="str">
        <v>1105302100_</v>
      </c>
      <c r="Q253" s="4" t="str">
        <v>HTC/BP chung</v>
      </c>
      <c r="R253" s="4" t="str">
        <v>PK Ocean Park</v>
      </c>
      <c r="S253" s="4" t="str">
        <v>-</v>
      </c>
    </row>
    <row r="254" spans="3:19" ht="13.8" x14ac:dyDescent="0.3">
      <c r="C254" s="1" t="s">
        <v>3346</v>
      </c>
      <c r="D254" s="1" t="s">
        <v>3347</v>
      </c>
      <c r="E254" s="1" t="s">
        <v>2068</v>
      </c>
      <c r="F254" s="1" t="s">
        <v>2096</v>
      </c>
      <c r="G254" s="1"/>
      <c r="H254" s="1"/>
      <c r="I254" s="1"/>
      <c r="J254" s="1"/>
      <c r="K254">
        <f>_xlfn.XLOOKUP(L_CC[[#This Row],[PC center]],L_PC[Profit center],L_PC[PC name])</f>
        <v>0</v>
      </c>
      <c r="L254" t="str">
        <f>_xlfn.XLOOKUP(L_CC[[#This Row],[Fund center]],L_FC[Fund center],L_FC[Site],"")</f>
        <v>HTC</v>
      </c>
      <c r="M254" s="4">
        <v>0</v>
      </c>
      <c r="N254" s="4">
        <v>0</v>
      </c>
      <c r="O254" s="4" t="str">
        <v>1105302200_</v>
      </c>
      <c r="P254" s="4" t="str">
        <v>1105302200_</v>
      </c>
      <c r="Q254" s="4" t="str">
        <v>HTC/BP chung</v>
      </c>
      <c r="R254" s="4" t="str">
        <v>PK Ocean Park</v>
      </c>
      <c r="S254" s="4" t="str">
        <v>-</v>
      </c>
    </row>
    <row r="255" spans="3:19" ht="13.8" x14ac:dyDescent="0.3">
      <c r="C255" s="1" t="s">
        <v>3348</v>
      </c>
      <c r="D255" s="1" t="s">
        <v>3349</v>
      </c>
      <c r="E255" s="1" t="s">
        <v>2068</v>
      </c>
      <c r="F255" s="1" t="s">
        <v>2096</v>
      </c>
      <c r="G255" s="1"/>
      <c r="H255" s="1"/>
      <c r="I255" s="1"/>
      <c r="J255" s="1"/>
      <c r="K255">
        <f>_xlfn.XLOOKUP(L_CC[[#This Row],[PC center]],L_PC[Profit center],L_PC[PC name])</f>
        <v>0</v>
      </c>
      <c r="L255" t="str">
        <f>_xlfn.XLOOKUP(L_CC[[#This Row],[Fund center]],L_FC[Fund center],L_FC[Site],"")</f>
        <v>HTC</v>
      </c>
      <c r="M255" s="4">
        <v>0</v>
      </c>
      <c r="N255" s="4">
        <v>0</v>
      </c>
      <c r="O255" s="4" t="str">
        <v>1105305000_</v>
      </c>
      <c r="P255" s="4" t="str">
        <v>1105305000_</v>
      </c>
      <c r="Q255" s="4" t="str">
        <v>HTC/BP chung</v>
      </c>
      <c r="R255" s="4" t="str">
        <v>PK Ocean Park</v>
      </c>
      <c r="S255" s="4" t="str">
        <v>-</v>
      </c>
    </row>
    <row r="256" spans="3:19" ht="13.8" x14ac:dyDescent="0.3">
      <c r="C256" s="1" t="s">
        <v>3350</v>
      </c>
      <c r="D256" s="1" t="s">
        <v>3351</v>
      </c>
      <c r="E256" s="1" t="s">
        <v>2068</v>
      </c>
      <c r="F256" s="1" t="s">
        <v>2096</v>
      </c>
      <c r="G256" s="1"/>
      <c r="H256" s="1"/>
      <c r="I256" s="1"/>
      <c r="J256" s="1"/>
      <c r="K256">
        <f>_xlfn.XLOOKUP(L_CC[[#This Row],[PC center]],L_PC[Profit center],L_PC[PC name])</f>
        <v>0</v>
      </c>
      <c r="L256" t="str">
        <f>_xlfn.XLOOKUP(L_CC[[#This Row],[Fund center]],L_FC[Fund center],L_FC[Site],"")</f>
        <v>HTC</v>
      </c>
      <c r="M256" s="4">
        <v>0</v>
      </c>
      <c r="N256" s="4">
        <v>0</v>
      </c>
      <c r="O256" s="4" t="str">
        <v>1105402000_</v>
      </c>
      <c r="P256" s="4" t="str">
        <v>1105402000_</v>
      </c>
      <c r="Q256" s="4" t="str">
        <v>HTC/BP chung</v>
      </c>
      <c r="R256" s="4" t="str">
        <v>PK Ocean Park</v>
      </c>
      <c r="S256" s="4" t="str">
        <v>-</v>
      </c>
    </row>
    <row r="257" spans="3:19" ht="13.8" x14ac:dyDescent="0.3">
      <c r="C257" s="1" t="s">
        <v>3352</v>
      </c>
      <c r="D257" s="1" t="s">
        <v>3353</v>
      </c>
      <c r="E257" s="1" t="s">
        <v>2068</v>
      </c>
      <c r="F257" s="1" t="s">
        <v>2096</v>
      </c>
      <c r="G257" s="1"/>
      <c r="H257" s="1"/>
      <c r="I257" s="1"/>
      <c r="J257" s="1"/>
      <c r="K257">
        <f>_xlfn.XLOOKUP(L_CC[[#This Row],[PC center]],L_PC[Profit center],L_PC[PC name])</f>
        <v>0</v>
      </c>
      <c r="L257" t="str">
        <f>_xlfn.XLOOKUP(L_CC[[#This Row],[Fund center]],L_FC[Fund center],L_FC[Site],"")</f>
        <v>HTC</v>
      </c>
      <c r="M257" s="4">
        <v>0</v>
      </c>
      <c r="N257" s="4">
        <v>0</v>
      </c>
      <c r="O257" s="4" t="str">
        <v>1105402100_</v>
      </c>
      <c r="P257" s="4" t="str">
        <v>1105402100_</v>
      </c>
      <c r="Q257" s="4" t="str">
        <v>HTC/BP chung</v>
      </c>
      <c r="R257" s="4" t="str">
        <v>PK Ocean Park</v>
      </c>
      <c r="S257" s="4" t="str">
        <v>-</v>
      </c>
    </row>
    <row r="258" spans="3:19" ht="13.8" x14ac:dyDescent="0.3">
      <c r="C258" s="1" t="s">
        <v>3354</v>
      </c>
      <c r="D258" s="1" t="s">
        <v>3355</v>
      </c>
      <c r="E258" s="1" t="s">
        <v>2068</v>
      </c>
      <c r="F258" s="1" t="s">
        <v>2096</v>
      </c>
      <c r="G258" s="1"/>
      <c r="H258" s="1"/>
      <c r="I258" s="1"/>
      <c r="J258" s="1"/>
      <c r="K258">
        <f>_xlfn.XLOOKUP(L_CC[[#This Row],[PC center]],L_PC[Profit center],L_PC[PC name])</f>
        <v>0</v>
      </c>
      <c r="L258" t="str">
        <f>_xlfn.XLOOKUP(L_CC[[#This Row],[Fund center]],L_FC[Fund center],L_FC[Site],"")</f>
        <v>HTC</v>
      </c>
      <c r="M258" s="4">
        <v>0</v>
      </c>
      <c r="N258" s="4">
        <v>0</v>
      </c>
      <c r="O258" s="4" t="str">
        <v>1105402200_</v>
      </c>
      <c r="P258" s="4" t="str">
        <v>1105402200_</v>
      </c>
      <c r="Q258" s="4" t="str">
        <v>HTC/BP chung</v>
      </c>
      <c r="R258" s="4" t="str">
        <v>PK Ocean Park</v>
      </c>
      <c r="S258" s="4" t="str">
        <v>-</v>
      </c>
    </row>
    <row r="259" spans="3:19" ht="13.8" x14ac:dyDescent="0.3">
      <c r="C259" s="1" t="s">
        <v>3356</v>
      </c>
      <c r="D259" s="1" t="s">
        <v>3357</v>
      </c>
      <c r="E259" s="1" t="s">
        <v>2068</v>
      </c>
      <c r="F259" s="1" t="s">
        <v>2096</v>
      </c>
      <c r="G259" s="1"/>
      <c r="H259" s="1"/>
      <c r="I259" s="1"/>
      <c r="J259" s="1"/>
      <c r="K259">
        <f>_xlfn.XLOOKUP(L_CC[[#This Row],[PC center]],L_PC[Profit center],L_PC[PC name])</f>
        <v>0</v>
      </c>
      <c r="L259" t="str">
        <f>_xlfn.XLOOKUP(L_CC[[#This Row],[Fund center]],L_FC[Fund center],L_FC[Site],"")</f>
        <v>HTC</v>
      </c>
      <c r="M259" s="4">
        <v>0</v>
      </c>
      <c r="N259" s="4">
        <v>0</v>
      </c>
      <c r="O259" s="4" t="str">
        <v>1105406100_</v>
      </c>
      <c r="P259" s="4" t="str">
        <v>1105406100_</v>
      </c>
      <c r="Q259" s="4" t="str">
        <v>HTC/BP chung</v>
      </c>
      <c r="R259" s="4" t="str">
        <v>PK Ocean Park</v>
      </c>
      <c r="S259" s="4" t="str">
        <v>-</v>
      </c>
    </row>
    <row r="260" spans="3:19" ht="13.8" x14ac:dyDescent="0.3">
      <c r="C260" s="1" t="s">
        <v>3358</v>
      </c>
      <c r="D260" s="1" t="s">
        <v>3359</v>
      </c>
      <c r="E260" s="1" t="s">
        <v>2068</v>
      </c>
      <c r="F260" s="1" t="s">
        <v>2096</v>
      </c>
      <c r="G260" s="1"/>
      <c r="H260" s="1"/>
      <c r="I260" s="1"/>
      <c r="J260" s="1"/>
      <c r="K260">
        <f>_xlfn.XLOOKUP(L_CC[[#This Row],[PC center]],L_PC[Profit center],L_PC[PC name])</f>
        <v>0</v>
      </c>
      <c r="L260" t="str">
        <f>_xlfn.XLOOKUP(L_CC[[#This Row],[Fund center]],L_FC[Fund center],L_FC[Site],"")</f>
        <v>HTC</v>
      </c>
      <c r="M260" s="4">
        <v>0</v>
      </c>
      <c r="N260" s="4">
        <v>0</v>
      </c>
      <c r="O260" s="4" t="str">
        <v>1105406200_</v>
      </c>
      <c r="P260" s="4" t="str">
        <v>1105406200_</v>
      </c>
      <c r="Q260" s="4" t="str">
        <v>HTC/BP chung</v>
      </c>
      <c r="R260" s="4" t="str">
        <v>PK Ocean Park</v>
      </c>
      <c r="S260" s="4" t="str">
        <v>-</v>
      </c>
    </row>
    <row r="261" spans="3:19" ht="13.8" x14ac:dyDescent="0.3">
      <c r="C261" s="1" t="s">
        <v>3360</v>
      </c>
      <c r="D261" s="1" t="s">
        <v>3361</v>
      </c>
      <c r="E261" s="1" t="s">
        <v>2068</v>
      </c>
      <c r="F261" s="1" t="s">
        <v>2096</v>
      </c>
      <c r="G261" s="1"/>
      <c r="H261" s="1"/>
      <c r="I261" s="1"/>
      <c r="J261" s="1"/>
      <c r="K261">
        <f>_xlfn.XLOOKUP(L_CC[[#This Row],[PC center]],L_PC[Profit center],L_PC[PC name])</f>
        <v>0</v>
      </c>
      <c r="L261" t="str">
        <f>_xlfn.XLOOKUP(L_CC[[#This Row],[Fund center]],L_FC[Fund center],L_FC[Site],"")</f>
        <v>HTC</v>
      </c>
      <c r="M261" s="4">
        <v>0</v>
      </c>
      <c r="N261" s="4">
        <v>0</v>
      </c>
      <c r="O261" s="4" t="str">
        <v>1105408100_</v>
      </c>
      <c r="P261" s="4" t="str">
        <v>1105408100_</v>
      </c>
      <c r="Q261" s="4" t="str">
        <v>HTC/BP chung</v>
      </c>
      <c r="R261" s="4" t="str">
        <v>PK Ocean Park</v>
      </c>
      <c r="S261" s="4" t="str">
        <v>-</v>
      </c>
    </row>
    <row r="262" spans="3:19" ht="13.8" x14ac:dyDescent="0.3">
      <c r="C262" s="1" t="s">
        <v>3362</v>
      </c>
      <c r="D262" s="1" t="s">
        <v>3363</v>
      </c>
      <c r="E262" s="1" t="s">
        <v>2068</v>
      </c>
      <c r="F262" s="1" t="s">
        <v>2096</v>
      </c>
      <c r="G262" s="1"/>
      <c r="H262" s="1"/>
      <c r="I262" s="1"/>
      <c r="J262" s="1"/>
      <c r="K262">
        <f>_xlfn.XLOOKUP(L_CC[[#This Row],[PC center]],L_PC[Profit center],L_PC[PC name])</f>
        <v>0</v>
      </c>
      <c r="L262" t="str">
        <f>_xlfn.XLOOKUP(L_CC[[#This Row],[Fund center]],L_FC[Fund center],L_FC[Site],"")</f>
        <v>HTC</v>
      </c>
      <c r="M262" s="4">
        <v>0</v>
      </c>
      <c r="N262" s="4">
        <v>0</v>
      </c>
      <c r="O262" s="4" t="str">
        <v>1105408200_</v>
      </c>
      <c r="P262" s="4" t="str">
        <v>1105408200_</v>
      </c>
      <c r="Q262" s="4" t="str">
        <v>HTC/BP chung</v>
      </c>
      <c r="R262" s="4" t="str">
        <v>PK Ocean Park</v>
      </c>
      <c r="S262" s="4" t="str">
        <v>-</v>
      </c>
    </row>
    <row r="263" spans="3:19" ht="13.8" x14ac:dyDescent="0.3">
      <c r="C263" s="1" t="s">
        <v>3364</v>
      </c>
      <c r="D263" s="1" t="s">
        <v>3365</v>
      </c>
      <c r="E263" s="1" t="s">
        <v>2068</v>
      </c>
      <c r="F263" s="1" t="s">
        <v>2096</v>
      </c>
      <c r="G263" s="1"/>
      <c r="H263" s="1"/>
      <c r="I263" s="1"/>
      <c r="J263" s="1"/>
      <c r="K263">
        <f>_xlfn.XLOOKUP(L_CC[[#This Row],[PC center]],L_PC[Profit center],L_PC[PC name])</f>
        <v>0</v>
      </c>
      <c r="L263" t="str">
        <f>_xlfn.XLOOKUP(L_CC[[#This Row],[Fund center]],L_FC[Fund center],L_FC[Site],"")</f>
        <v>HTC</v>
      </c>
      <c r="M263" s="4">
        <v>0</v>
      </c>
      <c r="N263" s="4">
        <v>0</v>
      </c>
      <c r="O263" s="4" t="str">
        <v>1105409100_</v>
      </c>
      <c r="P263" s="4" t="str">
        <v>1105409100_</v>
      </c>
      <c r="Q263" s="4" t="str">
        <v>HTC/BP chung</v>
      </c>
      <c r="R263" s="4" t="str">
        <v>PK Ocean Park</v>
      </c>
      <c r="S263" s="4" t="str">
        <v>-</v>
      </c>
    </row>
    <row r="264" spans="3:19" ht="13.8" x14ac:dyDescent="0.3">
      <c r="C264" s="1" t="s">
        <v>3366</v>
      </c>
      <c r="D264" s="1" t="s">
        <v>3367</v>
      </c>
      <c r="E264" s="1" t="s">
        <v>2068</v>
      </c>
      <c r="F264" s="1" t="s">
        <v>2096</v>
      </c>
      <c r="G264" s="1"/>
      <c r="H264" s="1"/>
      <c r="I264" s="1"/>
      <c r="J264" s="1"/>
      <c r="K264">
        <f>_xlfn.XLOOKUP(L_CC[[#This Row],[PC center]],L_PC[Profit center],L_PC[PC name])</f>
        <v>0</v>
      </c>
      <c r="L264" t="str">
        <f>_xlfn.XLOOKUP(L_CC[[#This Row],[Fund center]],L_FC[Fund center],L_FC[Site],"")</f>
        <v>HTC</v>
      </c>
      <c r="M264" s="4">
        <v>0</v>
      </c>
      <c r="N264" s="4">
        <v>0</v>
      </c>
      <c r="O264" s="4" t="str">
        <v>1105409200_</v>
      </c>
      <c r="P264" s="4" t="str">
        <v>1105409200_</v>
      </c>
      <c r="Q264" s="4" t="str">
        <v>HTC/BP chung</v>
      </c>
      <c r="R264" s="4" t="str">
        <v>PK Ocean Park</v>
      </c>
      <c r="S264" s="4" t="str">
        <v>-</v>
      </c>
    </row>
    <row r="265" spans="3:19" ht="13.8" x14ac:dyDescent="0.3">
      <c r="C265" s="1" t="s">
        <v>3368</v>
      </c>
      <c r="D265" s="1" t="s">
        <v>3369</v>
      </c>
      <c r="E265" s="1" t="s">
        <v>2068</v>
      </c>
      <c r="F265" s="1" t="s">
        <v>2096</v>
      </c>
      <c r="G265" s="1"/>
      <c r="H265" s="1"/>
      <c r="I265" s="1"/>
      <c r="J265" s="1"/>
      <c r="K265">
        <f>_xlfn.XLOOKUP(L_CC[[#This Row],[PC center]],L_PC[Profit center],L_PC[PC name])</f>
        <v>0</v>
      </c>
      <c r="L265" t="str">
        <f>_xlfn.XLOOKUP(L_CC[[#This Row],[Fund center]],L_FC[Fund center],L_FC[Site],"")</f>
        <v>HTC</v>
      </c>
      <c r="M265" s="4">
        <v>0</v>
      </c>
      <c r="N265" s="4">
        <v>0</v>
      </c>
      <c r="O265" s="4" t="str">
        <v>1105409300_</v>
      </c>
      <c r="P265" s="4" t="str">
        <v>1105409300_</v>
      </c>
      <c r="Q265" s="4" t="str">
        <v>HTC/BP chung</v>
      </c>
      <c r="R265" s="4" t="str">
        <v>PK Ocean Park</v>
      </c>
      <c r="S265" s="4" t="str">
        <v>-</v>
      </c>
    </row>
    <row r="266" spans="3:19" ht="13.8" x14ac:dyDescent="0.3">
      <c r="C266" s="1" t="s">
        <v>3370</v>
      </c>
      <c r="D266" s="1" t="s">
        <v>3371</v>
      </c>
      <c r="E266" s="1" t="s">
        <v>2068</v>
      </c>
      <c r="F266" s="1" t="s">
        <v>2096</v>
      </c>
      <c r="G266" s="1"/>
      <c r="H266" s="1"/>
      <c r="I266" s="1"/>
      <c r="J266" s="1"/>
      <c r="K266">
        <f>_xlfn.XLOOKUP(L_CC[[#This Row],[PC center]],L_PC[Profit center],L_PC[PC name])</f>
        <v>0</v>
      </c>
      <c r="L266" t="str">
        <f>_xlfn.XLOOKUP(L_CC[[#This Row],[Fund center]],L_FC[Fund center],L_FC[Site],"")</f>
        <v>HTC</v>
      </c>
      <c r="M266" s="4">
        <v>0</v>
      </c>
      <c r="N266" s="4">
        <v>0</v>
      </c>
      <c r="O266" s="4" t="str">
        <v>1105410100_</v>
      </c>
      <c r="P266" s="4" t="str">
        <v>1105410100_</v>
      </c>
      <c r="Q266" s="4" t="str">
        <v>HTC/BP chung</v>
      </c>
      <c r="R266" s="4" t="str">
        <v>PK Ocean Park</v>
      </c>
      <c r="S266" s="4" t="str">
        <v>-</v>
      </c>
    </row>
    <row r="267" spans="3:19" ht="13.8" x14ac:dyDescent="0.3">
      <c r="C267" s="1" t="s">
        <v>3372</v>
      </c>
      <c r="D267" s="1" t="s">
        <v>3373</v>
      </c>
      <c r="E267" s="1" t="s">
        <v>2068</v>
      </c>
      <c r="F267" s="1" t="s">
        <v>2096</v>
      </c>
      <c r="G267" s="1"/>
      <c r="H267" s="1"/>
      <c r="I267" s="1"/>
      <c r="J267" s="1"/>
      <c r="K267">
        <f>_xlfn.XLOOKUP(L_CC[[#This Row],[PC center]],L_PC[Profit center],L_PC[PC name])</f>
        <v>0</v>
      </c>
      <c r="L267" t="str">
        <f>_xlfn.XLOOKUP(L_CC[[#This Row],[Fund center]],L_FC[Fund center],L_FC[Site],"")</f>
        <v>HTC</v>
      </c>
      <c r="M267" s="4">
        <v>0</v>
      </c>
      <c r="N267" s="4">
        <v>0</v>
      </c>
      <c r="O267" s="4" t="str">
        <v>1105502000_</v>
      </c>
      <c r="P267" s="4" t="str">
        <v>1105502000_</v>
      </c>
      <c r="Q267" s="4" t="str">
        <v>HTC/BP chung</v>
      </c>
      <c r="R267" s="4" t="str">
        <v>PK Ocean Park</v>
      </c>
      <c r="S267" s="4" t="str">
        <v>-</v>
      </c>
    </row>
    <row r="268" spans="3:19" ht="13.8" x14ac:dyDescent="0.3">
      <c r="C268" s="1" t="s">
        <v>2360</v>
      </c>
      <c r="D268" s="1" t="s">
        <v>2361</v>
      </c>
      <c r="E268" s="1" t="s">
        <v>2070</v>
      </c>
      <c r="F268" s="1" t="s">
        <v>2105</v>
      </c>
      <c r="G268" s="1"/>
      <c r="H268" s="1"/>
      <c r="I268" s="1"/>
      <c r="J268" s="1"/>
      <c r="K268">
        <f>_xlfn.XLOOKUP(L_CC[[#This Row],[PC center]],L_PC[Profit center],L_PC[PC name])</f>
        <v>0</v>
      </c>
      <c r="L268" t="str">
        <f>_xlfn.XLOOKUP(L_CC[[#This Row],[Fund center]],L_FC[Fund center],L_FC[Site],"")</f>
        <v>HPQ</v>
      </c>
      <c r="M268" s="4">
        <v>0</v>
      </c>
      <c r="N268" s="4">
        <v>0</v>
      </c>
      <c r="O268" s="4" t="str">
        <v>1200000000_</v>
      </c>
      <c r="P268" s="4" t="str">
        <v>1200000000_</v>
      </c>
      <c r="Q268" s="4" t="str">
        <v>HPQ/BP chung</v>
      </c>
      <c r="R268" s="4" t="str">
        <v>CK khác</v>
      </c>
      <c r="S268" s="4" t="str">
        <v>-</v>
      </c>
    </row>
    <row r="269" spans="3:19" ht="13.8" x14ac:dyDescent="0.3">
      <c r="C269" s="1" t="s">
        <v>273</v>
      </c>
      <c r="D269" s="1" t="s">
        <v>2362</v>
      </c>
      <c r="E269" s="1" t="s">
        <v>2070</v>
      </c>
      <c r="F269" s="1" t="s">
        <v>2105</v>
      </c>
      <c r="G269" s="1"/>
      <c r="H269" s="1"/>
      <c r="I269" s="1"/>
      <c r="J269" s="1"/>
      <c r="K269">
        <f>_xlfn.XLOOKUP(L_CC[[#This Row],[PC center]],L_PC[Profit center],L_PC[PC name])</f>
        <v>0</v>
      </c>
      <c r="L269" t="str">
        <f>_xlfn.XLOOKUP(L_CC[[#This Row],[Fund center]],L_FC[Fund center],L_FC[Site],"")</f>
        <v>HPQ</v>
      </c>
      <c r="M269" s="4">
        <v>0</v>
      </c>
      <c r="N269" s="4">
        <v>0</v>
      </c>
      <c r="O269" s="4" t="str">
        <v>1200100000_</v>
      </c>
      <c r="P269" s="4" t="str">
        <v>1200100000_</v>
      </c>
      <c r="Q269" s="4" t="str">
        <v>HPQ/BP chung</v>
      </c>
      <c r="R269" s="4" t="str">
        <v>CK khác</v>
      </c>
      <c r="S269" s="4" t="str">
        <v>-</v>
      </c>
    </row>
    <row r="270" spans="3:19" ht="13.8" x14ac:dyDescent="0.3">
      <c r="C270" s="1" t="s">
        <v>274</v>
      </c>
      <c r="D270" s="1" t="s">
        <v>2363</v>
      </c>
      <c r="E270" s="1" t="s">
        <v>2070</v>
      </c>
      <c r="F270" s="1" t="s">
        <v>2105</v>
      </c>
      <c r="G270" s="1"/>
      <c r="H270" s="1"/>
      <c r="I270" s="1"/>
      <c r="J270" s="1"/>
      <c r="K270">
        <f>_xlfn.XLOOKUP(L_CC[[#This Row],[PC center]],L_PC[Profit center],L_PC[PC name])</f>
        <v>0</v>
      </c>
      <c r="L270" t="str">
        <f>_xlfn.XLOOKUP(L_CC[[#This Row],[Fund center]],L_FC[Fund center],L_FC[Site],"")</f>
        <v>HPQ</v>
      </c>
      <c r="M270" s="4">
        <v>0</v>
      </c>
      <c r="N270" s="4">
        <v>0</v>
      </c>
      <c r="O270" s="4" t="str">
        <v>1200101000_</v>
      </c>
      <c r="P270" s="4" t="str">
        <v>1200101000_</v>
      </c>
      <c r="Q270" s="4" t="str">
        <v>HPQ/BP chung</v>
      </c>
      <c r="R270" s="4" t="str">
        <v>CK khác</v>
      </c>
      <c r="S270" s="4" t="str">
        <v>-</v>
      </c>
    </row>
    <row r="271" spans="3:19" ht="13.8" x14ac:dyDescent="0.3">
      <c r="C271" s="1" t="s">
        <v>275</v>
      </c>
      <c r="D271" s="1" t="s">
        <v>2364</v>
      </c>
      <c r="E271" s="1" t="s">
        <v>2070</v>
      </c>
      <c r="F271" s="1" t="s">
        <v>2105</v>
      </c>
      <c r="G271" s="1"/>
      <c r="H271" s="1"/>
      <c r="I271" s="1"/>
      <c r="J271" s="1"/>
      <c r="K271">
        <f>_xlfn.XLOOKUP(L_CC[[#This Row],[PC center]],L_PC[Profit center],L_PC[PC name])</f>
        <v>0</v>
      </c>
      <c r="L271" t="str">
        <f>_xlfn.XLOOKUP(L_CC[[#This Row],[Fund center]],L_FC[Fund center],L_FC[Site],"")</f>
        <v>HPQ</v>
      </c>
      <c r="M271" s="4">
        <v>0</v>
      </c>
      <c r="N271" s="4">
        <v>0</v>
      </c>
      <c r="O271" s="4" t="str">
        <v>1200102000_</v>
      </c>
      <c r="P271" s="4" t="str">
        <v>1200102000_</v>
      </c>
      <c r="Q271" s="4" t="str">
        <v>HPQ/BP chung</v>
      </c>
      <c r="R271" s="4" t="str">
        <v>CK khác</v>
      </c>
      <c r="S271" s="4" t="str">
        <v>-</v>
      </c>
    </row>
    <row r="272" spans="3:19" ht="13.8" x14ac:dyDescent="0.3">
      <c r="C272" s="1" t="s">
        <v>276</v>
      </c>
      <c r="D272" s="1" t="s">
        <v>2365</v>
      </c>
      <c r="E272" s="1" t="s">
        <v>2070</v>
      </c>
      <c r="F272" s="1" t="s">
        <v>2105</v>
      </c>
      <c r="G272" s="1"/>
      <c r="H272" s="1"/>
      <c r="I272" s="1"/>
      <c r="J272" s="1"/>
      <c r="K272">
        <f>_xlfn.XLOOKUP(L_CC[[#This Row],[PC center]],L_PC[Profit center],L_PC[PC name])</f>
        <v>0</v>
      </c>
      <c r="L272" t="str">
        <f>_xlfn.XLOOKUP(L_CC[[#This Row],[Fund center]],L_FC[Fund center],L_FC[Site],"")</f>
        <v>HPQ</v>
      </c>
      <c r="M272" s="4">
        <v>0</v>
      </c>
      <c r="N272" s="4">
        <v>0</v>
      </c>
      <c r="O272" s="4" t="str">
        <v>1200103000_</v>
      </c>
      <c r="P272" s="4" t="str">
        <v>1200103000_</v>
      </c>
      <c r="Q272" s="4" t="str">
        <v>HPQ/BP chung</v>
      </c>
      <c r="R272" s="4" t="str">
        <v>CK khác</v>
      </c>
      <c r="S272" s="4" t="str">
        <v>-</v>
      </c>
    </row>
    <row r="273" spans="3:19" ht="13.8" x14ac:dyDescent="0.3">
      <c r="C273" s="1" t="s">
        <v>277</v>
      </c>
      <c r="D273" s="1" t="s">
        <v>2366</v>
      </c>
      <c r="E273" s="1" t="s">
        <v>2070</v>
      </c>
      <c r="F273" s="1" t="s">
        <v>2105</v>
      </c>
      <c r="G273" s="1"/>
      <c r="H273" s="1"/>
      <c r="I273" s="1"/>
      <c r="J273" s="1"/>
      <c r="K273">
        <f>_xlfn.XLOOKUP(L_CC[[#This Row],[PC center]],L_PC[Profit center],L_PC[PC name])</f>
        <v>0</v>
      </c>
      <c r="L273" t="str">
        <f>_xlfn.XLOOKUP(L_CC[[#This Row],[Fund center]],L_FC[Fund center],L_FC[Site],"")</f>
        <v>HPQ</v>
      </c>
      <c r="M273" s="4">
        <v>0</v>
      </c>
      <c r="N273" s="4">
        <v>0</v>
      </c>
      <c r="O273" s="4" t="str">
        <v>1200104000_</v>
      </c>
      <c r="P273" s="4" t="str">
        <v>1200104000_</v>
      </c>
      <c r="Q273" s="4" t="str">
        <v>HPQ/BP chung</v>
      </c>
      <c r="R273" s="4" t="str">
        <v>CK khác</v>
      </c>
      <c r="S273" s="4" t="str">
        <v>-</v>
      </c>
    </row>
    <row r="274" spans="3:19" ht="13.8" x14ac:dyDescent="0.3">
      <c r="C274" s="1" t="s">
        <v>278</v>
      </c>
      <c r="D274" s="1" t="s">
        <v>2367</v>
      </c>
      <c r="E274" s="1" t="s">
        <v>2070</v>
      </c>
      <c r="F274" s="1" t="s">
        <v>2105</v>
      </c>
      <c r="G274" s="1"/>
      <c r="H274" s="1"/>
      <c r="I274" s="1"/>
      <c r="J274" s="1"/>
      <c r="K274">
        <f>_xlfn.XLOOKUP(L_CC[[#This Row],[PC center]],L_PC[Profit center],L_PC[PC name])</f>
        <v>0</v>
      </c>
      <c r="L274" t="str">
        <f>_xlfn.XLOOKUP(L_CC[[#This Row],[Fund center]],L_FC[Fund center],L_FC[Site],"")</f>
        <v>HPQ</v>
      </c>
      <c r="M274" s="4">
        <v>0</v>
      </c>
      <c r="N274" s="4">
        <v>0</v>
      </c>
      <c r="O274" s="4" t="str">
        <v>1200105000_</v>
      </c>
      <c r="P274" s="4" t="str">
        <v>1200105000_</v>
      </c>
      <c r="Q274" s="4" t="str">
        <v>HPQ/BP chung</v>
      </c>
      <c r="R274" s="4" t="str">
        <v>CK khác</v>
      </c>
      <c r="S274" s="4" t="str">
        <v>-</v>
      </c>
    </row>
    <row r="275" spans="3:19" ht="13.8" x14ac:dyDescent="0.3">
      <c r="C275" s="1" t="s">
        <v>279</v>
      </c>
      <c r="D275" s="1" t="s">
        <v>2368</v>
      </c>
      <c r="E275" s="1" t="s">
        <v>2070</v>
      </c>
      <c r="F275" s="1" t="s">
        <v>2105</v>
      </c>
      <c r="G275" s="1"/>
      <c r="H275" s="1"/>
      <c r="I275" s="1"/>
      <c r="J275" s="1"/>
      <c r="K275">
        <f>_xlfn.XLOOKUP(L_CC[[#This Row],[PC center]],L_PC[Profit center],L_PC[PC name])</f>
        <v>0</v>
      </c>
      <c r="L275" t="str">
        <f>_xlfn.XLOOKUP(L_CC[[#This Row],[Fund center]],L_FC[Fund center],L_FC[Site],"")</f>
        <v>HPQ</v>
      </c>
      <c r="M275" s="4">
        <v>0</v>
      </c>
      <c r="N275" s="4">
        <v>0</v>
      </c>
      <c r="O275" s="4" t="str">
        <v>1200107000_</v>
      </c>
      <c r="P275" s="4" t="str">
        <v>1200107000_</v>
      </c>
      <c r="Q275" s="4" t="str">
        <v>HPQ/BP chung</v>
      </c>
      <c r="R275" s="4" t="str">
        <v>CK khác</v>
      </c>
      <c r="S275" s="4" t="str">
        <v>-</v>
      </c>
    </row>
    <row r="276" spans="3:19" ht="13.8" x14ac:dyDescent="0.3">
      <c r="C276" s="1" t="s">
        <v>280</v>
      </c>
      <c r="D276" s="1" t="s">
        <v>2369</v>
      </c>
      <c r="E276" s="1" t="s">
        <v>2070</v>
      </c>
      <c r="F276" s="1" t="s">
        <v>2105</v>
      </c>
      <c r="G276" s="1"/>
      <c r="H276" s="1"/>
      <c r="I276" s="1"/>
      <c r="J276" s="1"/>
      <c r="K276">
        <f>_xlfn.XLOOKUP(L_CC[[#This Row],[PC center]],L_PC[Profit center],L_PC[PC name])</f>
        <v>0</v>
      </c>
      <c r="L276" t="str">
        <f>_xlfn.XLOOKUP(L_CC[[#This Row],[Fund center]],L_FC[Fund center],L_FC[Site],"")</f>
        <v>HPQ</v>
      </c>
      <c r="M276" s="4">
        <v>0</v>
      </c>
      <c r="N276" s="4">
        <v>0</v>
      </c>
      <c r="O276" s="4" t="str">
        <v>1200108000_</v>
      </c>
      <c r="P276" s="4" t="str">
        <v>1200108000_</v>
      </c>
      <c r="Q276" s="4" t="str">
        <v>HPQ/BP chung</v>
      </c>
      <c r="R276" s="4" t="str">
        <v>CK khác</v>
      </c>
      <c r="S276" s="4" t="str">
        <v>-</v>
      </c>
    </row>
    <row r="277" spans="3:19" ht="13.8" x14ac:dyDescent="0.3">
      <c r="C277" s="1" t="s">
        <v>281</v>
      </c>
      <c r="D277" s="1" t="s">
        <v>2370</v>
      </c>
      <c r="E277" s="1" t="s">
        <v>2070</v>
      </c>
      <c r="F277" s="1" t="s">
        <v>2105</v>
      </c>
      <c r="G277" s="1"/>
      <c r="H277" s="1"/>
      <c r="I277" s="1"/>
      <c r="J277" s="1"/>
      <c r="K277">
        <f>_xlfn.XLOOKUP(L_CC[[#This Row],[PC center]],L_PC[Profit center],L_PC[PC name])</f>
        <v>0</v>
      </c>
      <c r="L277" t="str">
        <f>_xlfn.XLOOKUP(L_CC[[#This Row],[Fund center]],L_FC[Fund center],L_FC[Site],"")</f>
        <v>HPQ</v>
      </c>
      <c r="M277" s="4">
        <v>0</v>
      </c>
      <c r="N277" s="4">
        <v>0</v>
      </c>
      <c r="O277" s="4" t="str">
        <v>1200109000_</v>
      </c>
      <c r="P277" s="4" t="str">
        <v>1200109000_</v>
      </c>
      <c r="Q277" s="4" t="str">
        <v>HPQ/BP chung</v>
      </c>
      <c r="R277" s="4" t="str">
        <v>CK khác</v>
      </c>
      <c r="S277" s="4" t="str">
        <v>-</v>
      </c>
    </row>
    <row r="278" spans="3:19" ht="13.8" x14ac:dyDescent="0.3">
      <c r="C278" s="1" t="s">
        <v>282</v>
      </c>
      <c r="D278" s="1" t="s">
        <v>2371</v>
      </c>
      <c r="E278" s="1" t="s">
        <v>2070</v>
      </c>
      <c r="F278" s="1" t="s">
        <v>2105</v>
      </c>
      <c r="G278" s="1"/>
      <c r="H278" s="1"/>
      <c r="I278" s="1"/>
      <c r="J278" s="1"/>
      <c r="K278">
        <f>_xlfn.XLOOKUP(L_CC[[#This Row],[PC center]],L_PC[Profit center],L_PC[PC name])</f>
        <v>0</v>
      </c>
      <c r="L278" t="str">
        <f>_xlfn.XLOOKUP(L_CC[[#This Row],[Fund center]],L_FC[Fund center],L_FC[Site],"")</f>
        <v>HPQ</v>
      </c>
      <c r="M278" s="4">
        <v>0</v>
      </c>
      <c r="N278" s="4">
        <v>0</v>
      </c>
      <c r="O278" s="4" t="str">
        <v>1200111000_</v>
      </c>
      <c r="P278" s="4" t="str">
        <v>1200111000_</v>
      </c>
      <c r="Q278" s="4" t="str">
        <v>HPQ/BP chung</v>
      </c>
      <c r="R278" s="4" t="str">
        <v>CK khác</v>
      </c>
      <c r="S278" s="4" t="str">
        <v>-</v>
      </c>
    </row>
    <row r="279" spans="3:19" ht="13.8" x14ac:dyDescent="0.3">
      <c r="C279" s="1" t="s">
        <v>283</v>
      </c>
      <c r="D279" s="1" t="s">
        <v>2372</v>
      </c>
      <c r="E279" s="1" t="s">
        <v>2070</v>
      </c>
      <c r="F279" s="1" t="s">
        <v>2105</v>
      </c>
      <c r="G279" s="1"/>
      <c r="H279" s="1"/>
      <c r="I279" s="1"/>
      <c r="J279" s="1"/>
      <c r="K279">
        <f>_xlfn.XLOOKUP(L_CC[[#This Row],[PC center]],L_PC[Profit center],L_PC[PC name])</f>
        <v>0</v>
      </c>
      <c r="L279" t="str">
        <f>_xlfn.XLOOKUP(L_CC[[#This Row],[Fund center]],L_FC[Fund center],L_FC[Site],"")</f>
        <v>HPQ</v>
      </c>
      <c r="M279" s="4">
        <v>0</v>
      </c>
      <c r="N279" s="4">
        <v>0</v>
      </c>
      <c r="O279" s="4" t="str">
        <v>1200112000_</v>
      </c>
      <c r="P279" s="4" t="str">
        <v>1200112000_</v>
      </c>
      <c r="Q279" s="4" t="str">
        <v>HPQ/BP chung</v>
      </c>
      <c r="R279" s="4" t="str">
        <v>CK khác</v>
      </c>
      <c r="S279" s="4" t="str">
        <v>-</v>
      </c>
    </row>
    <row r="280" spans="3:19" ht="13.8" x14ac:dyDescent="0.3">
      <c r="C280" s="1" t="s">
        <v>284</v>
      </c>
      <c r="D280" s="1" t="s">
        <v>2373</v>
      </c>
      <c r="E280" s="1" t="s">
        <v>2070</v>
      </c>
      <c r="F280" s="1" t="s">
        <v>2105</v>
      </c>
      <c r="G280" s="1"/>
      <c r="H280" s="1"/>
      <c r="I280" s="1"/>
      <c r="J280" s="1"/>
      <c r="K280">
        <f>_xlfn.XLOOKUP(L_CC[[#This Row],[PC center]],L_PC[Profit center],L_PC[PC name])</f>
        <v>0</v>
      </c>
      <c r="L280" t="str">
        <f>_xlfn.XLOOKUP(L_CC[[#This Row],[Fund center]],L_FC[Fund center],L_FC[Site],"")</f>
        <v>HPQ</v>
      </c>
      <c r="M280" s="4">
        <v>0</v>
      </c>
      <c r="N280" s="4">
        <v>0</v>
      </c>
      <c r="O280" s="4" t="str">
        <v>1200113000_</v>
      </c>
      <c r="P280" s="4" t="str">
        <v>1200113000_</v>
      </c>
      <c r="Q280" s="4" t="str">
        <v>HPQ/BP chung</v>
      </c>
      <c r="R280" s="4" t="str">
        <v>CK khác</v>
      </c>
      <c r="S280" s="4" t="str">
        <v>-</v>
      </c>
    </row>
    <row r="281" spans="3:19" ht="13.8" x14ac:dyDescent="0.3">
      <c r="C281" s="1" t="s">
        <v>285</v>
      </c>
      <c r="D281" s="1" t="s">
        <v>2374</v>
      </c>
      <c r="E281" s="1" t="s">
        <v>2070</v>
      </c>
      <c r="F281" s="1" t="s">
        <v>2105</v>
      </c>
      <c r="G281" s="1"/>
      <c r="H281" s="1"/>
      <c r="I281" s="1"/>
      <c r="J281" s="1"/>
      <c r="K281">
        <f>_xlfn.XLOOKUP(L_CC[[#This Row],[PC center]],L_PC[Profit center],L_PC[PC name])</f>
        <v>0</v>
      </c>
      <c r="L281" t="str">
        <f>_xlfn.XLOOKUP(L_CC[[#This Row],[Fund center]],L_FC[Fund center],L_FC[Site],"")</f>
        <v>HPQ</v>
      </c>
      <c r="M281" s="4">
        <v>0</v>
      </c>
      <c r="N281" s="4">
        <v>0</v>
      </c>
      <c r="O281" s="4" t="str">
        <v>1200114000_</v>
      </c>
      <c r="P281" s="4" t="str">
        <v>1200114000_</v>
      </c>
      <c r="Q281" s="4" t="str">
        <v>HPQ/BP chung</v>
      </c>
      <c r="R281" s="4" t="str">
        <v>CK khác</v>
      </c>
      <c r="S281" s="4" t="str">
        <v>-</v>
      </c>
    </row>
    <row r="282" spans="3:19" ht="13.8" x14ac:dyDescent="0.3">
      <c r="C282" s="1" t="s">
        <v>286</v>
      </c>
      <c r="D282" s="1" t="s">
        <v>2375</v>
      </c>
      <c r="E282" s="1" t="s">
        <v>2070</v>
      </c>
      <c r="F282" s="1" t="s">
        <v>2105</v>
      </c>
      <c r="G282" s="1"/>
      <c r="H282" s="1"/>
      <c r="I282" s="1"/>
      <c r="J282" s="1"/>
      <c r="K282">
        <f>_xlfn.XLOOKUP(L_CC[[#This Row],[PC center]],L_PC[Profit center],L_PC[PC name])</f>
        <v>0</v>
      </c>
      <c r="L282" t="str">
        <f>_xlfn.XLOOKUP(L_CC[[#This Row],[Fund center]],L_FC[Fund center],L_FC[Site],"")</f>
        <v>HPQ</v>
      </c>
      <c r="M282" s="4">
        <v>0</v>
      </c>
      <c r="N282" s="4">
        <v>0</v>
      </c>
      <c r="O282" s="4" t="str">
        <v>1200115000_</v>
      </c>
      <c r="P282" s="4" t="str">
        <v>1200115000_</v>
      </c>
      <c r="Q282" s="4" t="str">
        <v>HPQ/BP chung</v>
      </c>
      <c r="R282" s="4" t="str">
        <v>CK khác</v>
      </c>
      <c r="S282" s="4" t="str">
        <v>-</v>
      </c>
    </row>
    <row r="283" spans="3:19" ht="13.8" x14ac:dyDescent="0.3">
      <c r="C283" s="1" t="s">
        <v>287</v>
      </c>
      <c r="D283" s="1" t="s">
        <v>2376</v>
      </c>
      <c r="E283" s="1" t="s">
        <v>2070</v>
      </c>
      <c r="F283" s="1" t="s">
        <v>2105</v>
      </c>
      <c r="G283" s="1"/>
      <c r="H283" s="1"/>
      <c r="I283" s="1"/>
      <c r="J283" s="1"/>
      <c r="K283">
        <f>_xlfn.XLOOKUP(L_CC[[#This Row],[PC center]],L_PC[Profit center],L_PC[PC name])</f>
        <v>0</v>
      </c>
      <c r="L283" t="str">
        <f>_xlfn.XLOOKUP(L_CC[[#This Row],[Fund center]],L_FC[Fund center],L_FC[Site],"")</f>
        <v>HPQ</v>
      </c>
      <c r="M283" s="4">
        <v>0</v>
      </c>
      <c r="N283" s="4">
        <v>0</v>
      </c>
      <c r="O283" s="4" t="str">
        <v>1200116000_</v>
      </c>
      <c r="P283" s="4" t="str">
        <v>1200116000_</v>
      </c>
      <c r="Q283" s="4" t="str">
        <v>HPQ/BP chung</v>
      </c>
      <c r="R283" s="4" t="str">
        <v>CK khác</v>
      </c>
      <c r="S283" s="4" t="str">
        <v>-</v>
      </c>
    </row>
    <row r="284" spans="3:19" ht="13.8" x14ac:dyDescent="0.3">
      <c r="C284" s="1" t="s">
        <v>288</v>
      </c>
      <c r="D284" s="1" t="s">
        <v>2377</v>
      </c>
      <c r="E284" s="1" t="s">
        <v>2070</v>
      </c>
      <c r="F284" s="1" t="s">
        <v>2105</v>
      </c>
      <c r="G284" s="1"/>
      <c r="H284" s="1"/>
      <c r="I284" s="1"/>
      <c r="J284" s="1"/>
      <c r="K284">
        <f>_xlfn.XLOOKUP(L_CC[[#This Row],[PC center]],L_PC[Profit center],L_PC[PC name])</f>
        <v>0</v>
      </c>
      <c r="L284" t="str">
        <f>_xlfn.XLOOKUP(L_CC[[#This Row],[Fund center]],L_FC[Fund center],L_FC[Site],"")</f>
        <v>HPQ</v>
      </c>
      <c r="M284" s="4">
        <v>0</v>
      </c>
      <c r="N284" s="4">
        <v>0</v>
      </c>
      <c r="O284" s="4" t="str">
        <v>1200117000_</v>
      </c>
      <c r="P284" s="4" t="str">
        <v>1200117000_</v>
      </c>
      <c r="Q284" s="4" t="str">
        <v>HPQ/BP chung</v>
      </c>
      <c r="R284" s="4" t="str">
        <v>CK khác</v>
      </c>
      <c r="S284" s="4" t="str">
        <v>-</v>
      </c>
    </row>
    <row r="285" spans="3:19" ht="13.8" x14ac:dyDescent="0.3">
      <c r="C285" s="1" t="s">
        <v>289</v>
      </c>
      <c r="D285" s="1" t="s">
        <v>2378</v>
      </c>
      <c r="E285" s="1" t="s">
        <v>2070</v>
      </c>
      <c r="F285" s="1" t="s">
        <v>2105</v>
      </c>
      <c r="G285" s="1"/>
      <c r="H285" s="1"/>
      <c r="I285" s="1"/>
      <c r="J285" s="1"/>
      <c r="K285">
        <f>_xlfn.XLOOKUP(L_CC[[#This Row],[PC center]],L_PC[Profit center],L_PC[PC name])</f>
        <v>0</v>
      </c>
      <c r="L285" t="str">
        <f>_xlfn.XLOOKUP(L_CC[[#This Row],[Fund center]],L_FC[Fund center],L_FC[Site],"")</f>
        <v>HPQ</v>
      </c>
      <c r="M285" s="4">
        <v>0</v>
      </c>
      <c r="N285" s="4">
        <v>0</v>
      </c>
      <c r="O285" s="4" t="str">
        <v>1200119000_</v>
      </c>
      <c r="P285" s="4" t="str">
        <v>1200119000_</v>
      </c>
      <c r="Q285" s="4" t="str">
        <v>HPQ/BP chung</v>
      </c>
      <c r="R285" s="4" t="str">
        <v>CK khác</v>
      </c>
      <c r="S285" s="4" t="str">
        <v>-</v>
      </c>
    </row>
    <row r="286" spans="3:19" ht="13.8" x14ac:dyDescent="0.3">
      <c r="C286" s="1" t="s">
        <v>290</v>
      </c>
      <c r="D286" s="1" t="s">
        <v>2379</v>
      </c>
      <c r="E286" s="1" t="s">
        <v>2070</v>
      </c>
      <c r="F286" s="1" t="s">
        <v>2105</v>
      </c>
      <c r="G286" s="1"/>
      <c r="H286" s="1"/>
      <c r="I286" s="1"/>
      <c r="J286" s="1"/>
      <c r="K286">
        <f>_xlfn.XLOOKUP(L_CC[[#This Row],[PC center]],L_PC[Profit center],L_PC[PC name])</f>
        <v>0</v>
      </c>
      <c r="L286" t="str">
        <f>_xlfn.XLOOKUP(L_CC[[#This Row],[Fund center]],L_FC[Fund center],L_FC[Site],"")</f>
        <v>HPQ</v>
      </c>
      <c r="M286" s="4">
        <v>0</v>
      </c>
      <c r="N286" s="4">
        <v>0</v>
      </c>
      <c r="O286" s="4" t="str">
        <v>1200201000_</v>
      </c>
      <c r="P286" s="4" t="str">
        <v>1200201000_</v>
      </c>
      <c r="Q286" s="4" t="str">
        <v>HPQ/BP chung</v>
      </c>
      <c r="R286" s="4" t="str">
        <v>CK khác</v>
      </c>
      <c r="S286" s="4" t="str">
        <v>-</v>
      </c>
    </row>
    <row r="287" spans="3:19" ht="13.8" x14ac:dyDescent="0.3">
      <c r="C287" s="1" t="s">
        <v>291</v>
      </c>
      <c r="D287" s="1" t="s">
        <v>2380</v>
      </c>
      <c r="E287" s="1" t="s">
        <v>2070</v>
      </c>
      <c r="F287" s="1" t="s">
        <v>2105</v>
      </c>
      <c r="G287" s="1"/>
      <c r="H287" s="1"/>
      <c r="I287" s="1"/>
      <c r="J287" s="1"/>
      <c r="K287">
        <f>_xlfn.XLOOKUP(L_CC[[#This Row],[PC center]],L_PC[Profit center],L_PC[PC name])</f>
        <v>0</v>
      </c>
      <c r="L287" t="str">
        <f>_xlfn.XLOOKUP(L_CC[[#This Row],[Fund center]],L_FC[Fund center],L_FC[Site],"")</f>
        <v>HPQ</v>
      </c>
      <c r="M287" s="4">
        <v>0</v>
      </c>
      <c r="N287" s="4">
        <v>0</v>
      </c>
      <c r="O287" s="4" t="str">
        <v>1200202000_</v>
      </c>
      <c r="P287" s="4" t="str">
        <v>1200202000_</v>
      </c>
      <c r="Q287" s="4" t="str">
        <v>HPQ/BP chung</v>
      </c>
      <c r="R287" s="4" t="str">
        <v>CK khác</v>
      </c>
      <c r="S287" s="4" t="str">
        <v>-</v>
      </c>
    </row>
    <row r="288" spans="3:19" ht="13.8" x14ac:dyDescent="0.3">
      <c r="C288" s="1" t="s">
        <v>292</v>
      </c>
      <c r="D288" s="1" t="s">
        <v>2381</v>
      </c>
      <c r="E288" s="1" t="s">
        <v>2070</v>
      </c>
      <c r="F288" s="1" t="s">
        <v>2105</v>
      </c>
      <c r="G288" s="1"/>
      <c r="H288" s="1"/>
      <c r="I288" s="1"/>
      <c r="J288" s="1"/>
      <c r="K288">
        <f>_xlfn.XLOOKUP(L_CC[[#This Row],[PC center]],L_PC[Profit center],L_PC[PC name])</f>
        <v>0</v>
      </c>
      <c r="L288" t="str">
        <f>_xlfn.XLOOKUP(L_CC[[#This Row],[Fund center]],L_FC[Fund center],L_FC[Site],"")</f>
        <v>HPQ</v>
      </c>
      <c r="M288" s="4">
        <v>0</v>
      </c>
      <c r="N288" s="4">
        <v>0</v>
      </c>
      <c r="O288" s="4" t="str">
        <v>1200203000_</v>
      </c>
      <c r="P288" s="4" t="str">
        <v>1200203000_</v>
      </c>
      <c r="Q288" s="4" t="str">
        <v>HPQ/BP chung</v>
      </c>
      <c r="R288" s="4" t="str">
        <v>CK khác</v>
      </c>
      <c r="S288" s="4" t="str">
        <v>-</v>
      </c>
    </row>
    <row r="289" spans="3:19" ht="13.8" x14ac:dyDescent="0.3">
      <c r="C289" s="1" t="s">
        <v>293</v>
      </c>
      <c r="D289" s="1" t="s">
        <v>2382</v>
      </c>
      <c r="E289" s="1" t="s">
        <v>2070</v>
      </c>
      <c r="F289" s="1" t="s">
        <v>2105</v>
      </c>
      <c r="G289" s="1"/>
      <c r="H289" s="1"/>
      <c r="I289" s="1"/>
      <c r="J289" s="1"/>
      <c r="K289">
        <f>_xlfn.XLOOKUP(L_CC[[#This Row],[PC center]],L_PC[Profit center],L_PC[PC name])</f>
        <v>0</v>
      </c>
      <c r="L289" t="str">
        <f>_xlfn.XLOOKUP(L_CC[[#This Row],[Fund center]],L_FC[Fund center],L_FC[Site],"")</f>
        <v>HPQ</v>
      </c>
      <c r="M289" s="4">
        <v>0</v>
      </c>
      <c r="N289" s="4">
        <v>0</v>
      </c>
      <c r="O289" s="4" t="str">
        <v>1200204000_</v>
      </c>
      <c r="P289" s="4" t="str">
        <v>1200204000_</v>
      </c>
      <c r="Q289" s="4" t="str">
        <v>HPQ/BP chung</v>
      </c>
      <c r="R289" s="4" t="str">
        <v>CK khác</v>
      </c>
      <c r="S289" s="4" t="str">
        <v>-</v>
      </c>
    </row>
    <row r="290" spans="3:19" ht="13.8" x14ac:dyDescent="0.3">
      <c r="C290" s="1" t="s">
        <v>294</v>
      </c>
      <c r="D290" s="1" t="s">
        <v>2383</v>
      </c>
      <c r="E290" s="1" t="s">
        <v>2070</v>
      </c>
      <c r="F290" s="1" t="s">
        <v>103</v>
      </c>
      <c r="G290" s="1"/>
      <c r="H290" s="1"/>
      <c r="I290" s="1"/>
      <c r="J290" s="1"/>
      <c r="K290">
        <f>_xlfn.XLOOKUP(L_CC[[#This Row],[PC center]],L_PC[Profit center],L_PC[PC name])</f>
        <v>0</v>
      </c>
      <c r="L290" t="str">
        <f>_xlfn.XLOOKUP(L_CC[[#This Row],[Fund center]],L_FC[Fund center],L_FC[Site],"")</f>
        <v>HPQ</v>
      </c>
      <c r="M290" s="4">
        <v>0</v>
      </c>
      <c r="N290" s="4">
        <v>0</v>
      </c>
      <c r="O290" s="4" t="str">
        <v>1200301000_</v>
      </c>
      <c r="P290" s="4" t="str">
        <v>1200301000_</v>
      </c>
      <c r="Q290" s="4" t="str">
        <v>HPQ/BP chung</v>
      </c>
      <c r="R290" s="4" t="str">
        <v>Xét nghiệm</v>
      </c>
      <c r="S290" s="4" t="str">
        <v>-</v>
      </c>
    </row>
    <row r="291" spans="3:19" ht="13.8" x14ac:dyDescent="0.3">
      <c r="C291" s="1" t="s">
        <v>295</v>
      </c>
      <c r="D291" s="1" t="s">
        <v>2384</v>
      </c>
      <c r="E291" s="1" t="s">
        <v>2070</v>
      </c>
      <c r="F291" s="1" t="s">
        <v>103</v>
      </c>
      <c r="G291" s="1"/>
      <c r="H291" s="1"/>
      <c r="I291" s="1"/>
      <c r="J291" s="1"/>
      <c r="K291">
        <f>_xlfn.XLOOKUP(L_CC[[#This Row],[PC center]],L_PC[Profit center],L_PC[PC name])</f>
        <v>0</v>
      </c>
      <c r="L291" t="str">
        <f>_xlfn.XLOOKUP(L_CC[[#This Row],[Fund center]],L_FC[Fund center],L_FC[Site],"")</f>
        <v>HPQ</v>
      </c>
      <c r="M291" s="4">
        <v>0</v>
      </c>
      <c r="N291" s="4">
        <v>0</v>
      </c>
      <c r="O291" s="4" t="str">
        <v>1200301100_</v>
      </c>
      <c r="P291" s="4" t="str">
        <v>1200301100_</v>
      </c>
      <c r="Q291" s="4" t="str">
        <v>HPQ/BP chung</v>
      </c>
      <c r="R291" s="4" t="str">
        <v>Xét nghiệm</v>
      </c>
      <c r="S291" s="4" t="str">
        <v>-</v>
      </c>
    </row>
    <row r="292" spans="3:19" ht="13.8" x14ac:dyDescent="0.3">
      <c r="C292" s="1" t="s">
        <v>296</v>
      </c>
      <c r="D292" s="1" t="s">
        <v>2385</v>
      </c>
      <c r="E292" s="1" t="s">
        <v>2070</v>
      </c>
      <c r="F292" s="1" t="s">
        <v>103</v>
      </c>
      <c r="G292" s="1"/>
      <c r="H292" s="1"/>
      <c r="I292" s="1"/>
      <c r="J292" s="1"/>
      <c r="K292">
        <f>_xlfn.XLOOKUP(L_CC[[#This Row],[PC center]],L_PC[Profit center],L_PC[PC name])</f>
        <v>0</v>
      </c>
      <c r="L292" t="str">
        <f>_xlfn.XLOOKUP(L_CC[[#This Row],[Fund center]],L_FC[Fund center],L_FC[Site],"")</f>
        <v>HPQ</v>
      </c>
      <c r="M292" s="4">
        <v>0</v>
      </c>
      <c r="N292" s="4">
        <v>0</v>
      </c>
      <c r="O292" s="4" t="str">
        <v>1200301200_</v>
      </c>
      <c r="P292" s="4" t="str">
        <v>1200301200_</v>
      </c>
      <c r="Q292" s="4" t="str">
        <v>HPQ/BP chung</v>
      </c>
      <c r="R292" s="4" t="str">
        <v>Xét nghiệm</v>
      </c>
      <c r="S292" s="4" t="str">
        <v>-</v>
      </c>
    </row>
    <row r="293" spans="3:19" ht="13.8" x14ac:dyDescent="0.3">
      <c r="C293" s="1" t="s">
        <v>297</v>
      </c>
      <c r="D293" s="1" t="s">
        <v>2386</v>
      </c>
      <c r="E293" s="1" t="s">
        <v>2070</v>
      </c>
      <c r="F293" s="1" t="s">
        <v>103</v>
      </c>
      <c r="G293" s="1"/>
      <c r="H293" s="1"/>
      <c r="I293" s="1"/>
      <c r="J293" s="1"/>
      <c r="K293">
        <f>_xlfn.XLOOKUP(L_CC[[#This Row],[PC center]],L_PC[Profit center],L_PC[PC name])</f>
        <v>0</v>
      </c>
      <c r="L293" t="str">
        <f>_xlfn.XLOOKUP(L_CC[[#This Row],[Fund center]],L_FC[Fund center],L_FC[Site],"")</f>
        <v>HPQ</v>
      </c>
      <c r="M293" s="4">
        <v>0</v>
      </c>
      <c r="N293" s="4">
        <v>0</v>
      </c>
      <c r="O293" s="4" t="str">
        <v>1200301300_</v>
      </c>
      <c r="P293" s="4" t="str">
        <v>1200301300_</v>
      </c>
      <c r="Q293" s="4" t="str">
        <v>HPQ/BP chung</v>
      </c>
      <c r="R293" s="4" t="str">
        <v>Xét nghiệm</v>
      </c>
      <c r="S293" s="4" t="str">
        <v>-</v>
      </c>
    </row>
    <row r="294" spans="3:19" ht="13.8" x14ac:dyDescent="0.3">
      <c r="C294" s="1" t="s">
        <v>298</v>
      </c>
      <c r="D294" s="1" t="s">
        <v>2387</v>
      </c>
      <c r="E294" s="1" t="s">
        <v>2070</v>
      </c>
      <c r="F294" s="1" t="s">
        <v>103</v>
      </c>
      <c r="G294" s="1"/>
      <c r="H294" s="1"/>
      <c r="I294" s="1"/>
      <c r="J294" s="1"/>
      <c r="K294">
        <f>_xlfn.XLOOKUP(L_CC[[#This Row],[PC center]],L_PC[Profit center],L_PC[PC name])</f>
        <v>0</v>
      </c>
      <c r="L294" t="str">
        <f>_xlfn.XLOOKUP(L_CC[[#This Row],[Fund center]],L_FC[Fund center],L_FC[Site],"")</f>
        <v>HPQ</v>
      </c>
      <c r="M294" s="4">
        <v>0</v>
      </c>
      <c r="N294" s="4">
        <v>0</v>
      </c>
      <c r="O294" s="4" t="str">
        <v>1200301400_</v>
      </c>
      <c r="P294" s="4" t="str">
        <v>1200301400_</v>
      </c>
      <c r="Q294" s="4" t="str">
        <v>HPQ/BP chung</v>
      </c>
      <c r="R294" s="4" t="str">
        <v>Xét nghiệm</v>
      </c>
      <c r="S294" s="4" t="str">
        <v>-</v>
      </c>
    </row>
    <row r="295" spans="3:19" ht="13.8" x14ac:dyDescent="0.3">
      <c r="C295" s="1" t="s">
        <v>299</v>
      </c>
      <c r="D295" s="1" t="s">
        <v>2388</v>
      </c>
      <c r="E295" s="1" t="s">
        <v>2070</v>
      </c>
      <c r="F295" s="1" t="s">
        <v>103</v>
      </c>
      <c r="G295" s="1"/>
      <c r="H295" s="1"/>
      <c r="I295" s="1"/>
      <c r="J295" s="1"/>
      <c r="K295">
        <f>_xlfn.XLOOKUP(L_CC[[#This Row],[PC center]],L_PC[Profit center],L_PC[PC name])</f>
        <v>0</v>
      </c>
      <c r="L295" t="str">
        <f>_xlfn.XLOOKUP(L_CC[[#This Row],[Fund center]],L_FC[Fund center],L_FC[Site],"")</f>
        <v>HPQ</v>
      </c>
      <c r="M295" s="4">
        <v>0</v>
      </c>
      <c r="N295" s="4">
        <v>0</v>
      </c>
      <c r="O295" s="4" t="str">
        <v>1200301500_</v>
      </c>
      <c r="P295" s="4" t="str">
        <v>1200301500_</v>
      </c>
      <c r="Q295" s="4" t="str">
        <v>HPQ/BP chung</v>
      </c>
      <c r="R295" s="4" t="str">
        <v>Xét nghiệm</v>
      </c>
      <c r="S295" s="4" t="str">
        <v>-</v>
      </c>
    </row>
    <row r="296" spans="3:19" ht="13.8" x14ac:dyDescent="0.3">
      <c r="C296" s="1" t="s">
        <v>300</v>
      </c>
      <c r="D296" s="1" t="s">
        <v>2389</v>
      </c>
      <c r="E296" s="1" t="s">
        <v>2070</v>
      </c>
      <c r="F296" s="1" t="s">
        <v>111</v>
      </c>
      <c r="G296" s="1"/>
      <c r="H296" s="1"/>
      <c r="I296" s="1"/>
      <c r="J296" s="1"/>
      <c r="K296">
        <f>_xlfn.XLOOKUP(L_CC[[#This Row],[PC center]],L_PC[Profit center],L_PC[PC name])</f>
        <v>0</v>
      </c>
      <c r="L296" t="str">
        <f>_xlfn.XLOOKUP(L_CC[[#This Row],[Fund center]],L_FC[Fund center],L_FC[Site],"")</f>
        <v>HPQ</v>
      </c>
      <c r="M296" s="4">
        <v>0</v>
      </c>
      <c r="N296" s="4">
        <v>0</v>
      </c>
      <c r="O296" s="4" t="str">
        <v>1200302000_</v>
      </c>
      <c r="P296" s="4" t="str">
        <v>1200302000_</v>
      </c>
      <c r="Q296" s="4" t="str">
        <v>HPQ/BP chung</v>
      </c>
      <c r="R296" s="4" t="str">
        <v>CĐHA</v>
      </c>
      <c r="S296" s="4" t="str">
        <v>-</v>
      </c>
    </row>
    <row r="297" spans="3:19" ht="13.8" x14ac:dyDescent="0.3">
      <c r="C297" s="1" t="s">
        <v>301</v>
      </c>
      <c r="D297" s="1" t="s">
        <v>2390</v>
      </c>
      <c r="E297" s="1" t="s">
        <v>2070</v>
      </c>
      <c r="F297" s="1" t="s">
        <v>111</v>
      </c>
      <c r="G297" s="1"/>
      <c r="H297" s="1"/>
      <c r="I297" s="1"/>
      <c r="J297" s="1"/>
      <c r="K297">
        <f>_xlfn.XLOOKUP(L_CC[[#This Row],[PC center]],L_PC[Profit center],L_PC[PC name])</f>
        <v>0</v>
      </c>
      <c r="L297" t="str">
        <f>_xlfn.XLOOKUP(L_CC[[#This Row],[Fund center]],L_FC[Fund center],L_FC[Site],"")</f>
        <v>HPQ</v>
      </c>
      <c r="M297" s="4">
        <v>0</v>
      </c>
      <c r="N297" s="4">
        <v>0</v>
      </c>
      <c r="O297" s="4" t="str">
        <v>1200302100_</v>
      </c>
      <c r="P297" s="4" t="str">
        <v>1200302100_</v>
      </c>
      <c r="Q297" s="4" t="str">
        <v>HPQ/BP chung</v>
      </c>
      <c r="R297" s="4" t="str">
        <v>CĐHA</v>
      </c>
      <c r="S297" s="4" t="str">
        <v>-</v>
      </c>
    </row>
    <row r="298" spans="3:19" ht="13.8" x14ac:dyDescent="0.3">
      <c r="C298" s="1" t="s">
        <v>302</v>
      </c>
      <c r="D298" s="1" t="s">
        <v>2391</v>
      </c>
      <c r="E298" s="1" t="s">
        <v>2070</v>
      </c>
      <c r="F298" s="1" t="s">
        <v>111</v>
      </c>
      <c r="G298" s="1"/>
      <c r="H298" s="1"/>
      <c r="I298" s="1"/>
      <c r="J298" s="1"/>
      <c r="K298">
        <f>_xlfn.XLOOKUP(L_CC[[#This Row],[PC center]],L_PC[Profit center],L_PC[PC name])</f>
        <v>0</v>
      </c>
      <c r="L298" t="str">
        <f>_xlfn.XLOOKUP(L_CC[[#This Row],[Fund center]],L_FC[Fund center],L_FC[Site],"")</f>
        <v>HPQ</v>
      </c>
      <c r="M298" s="4">
        <v>0</v>
      </c>
      <c r="N298" s="4">
        <v>0</v>
      </c>
      <c r="O298" s="4" t="str">
        <v>1200302200_</v>
      </c>
      <c r="P298" s="4" t="str">
        <v>1200302200_</v>
      </c>
      <c r="Q298" s="4" t="str">
        <v>HPQ/BP chung</v>
      </c>
      <c r="R298" s="4" t="str">
        <v>CĐHA</v>
      </c>
      <c r="S298" s="4" t="str">
        <v>-</v>
      </c>
    </row>
    <row r="299" spans="3:19" ht="13.8" x14ac:dyDescent="0.3">
      <c r="C299" s="1" t="s">
        <v>303</v>
      </c>
      <c r="D299" s="1" t="s">
        <v>2392</v>
      </c>
      <c r="E299" s="1" t="s">
        <v>2070</v>
      </c>
      <c r="F299" s="1" t="s">
        <v>111</v>
      </c>
      <c r="G299" s="1"/>
      <c r="H299" s="1"/>
      <c r="I299" s="1"/>
      <c r="J299" s="1"/>
      <c r="K299">
        <f>_xlfn.XLOOKUP(L_CC[[#This Row],[PC center]],L_PC[Profit center],L_PC[PC name])</f>
        <v>0</v>
      </c>
      <c r="L299" t="str">
        <f>_xlfn.XLOOKUP(L_CC[[#This Row],[Fund center]],L_FC[Fund center],L_FC[Site],"")</f>
        <v>HPQ</v>
      </c>
      <c r="M299" s="4">
        <v>0</v>
      </c>
      <c r="N299" s="4">
        <v>0</v>
      </c>
      <c r="O299" s="4" t="str">
        <v>1200302300_</v>
      </c>
      <c r="P299" s="4" t="str">
        <v>1200302300_</v>
      </c>
      <c r="Q299" s="4" t="str">
        <v>HPQ/BP chung</v>
      </c>
      <c r="R299" s="4" t="str">
        <v>CĐHA</v>
      </c>
      <c r="S299" s="4" t="str">
        <v>-</v>
      </c>
    </row>
    <row r="300" spans="3:19" ht="13.8" x14ac:dyDescent="0.3">
      <c r="C300" s="1" t="s">
        <v>304</v>
      </c>
      <c r="D300" s="1" t="s">
        <v>2393</v>
      </c>
      <c r="E300" s="1" t="s">
        <v>2070</v>
      </c>
      <c r="F300" s="1" t="s">
        <v>111</v>
      </c>
      <c r="G300" s="1"/>
      <c r="H300" s="1"/>
      <c r="I300" s="1"/>
      <c r="J300" s="1"/>
      <c r="K300">
        <f>_xlfn.XLOOKUP(L_CC[[#This Row],[PC center]],L_PC[Profit center],L_PC[PC name])</f>
        <v>0</v>
      </c>
      <c r="L300" t="str">
        <f>_xlfn.XLOOKUP(L_CC[[#This Row],[Fund center]],L_FC[Fund center],L_FC[Site],"")</f>
        <v>HPQ</v>
      </c>
      <c r="M300" s="4">
        <v>0</v>
      </c>
      <c r="N300" s="4">
        <v>0</v>
      </c>
      <c r="O300" s="4" t="str">
        <v>1200302400_</v>
      </c>
      <c r="P300" s="4" t="str">
        <v>1200302400_</v>
      </c>
      <c r="Q300" s="4" t="str">
        <v>HPQ/BP chung</v>
      </c>
      <c r="R300" s="4" t="str">
        <v>CĐHA</v>
      </c>
      <c r="S300" s="4" t="str">
        <v>-</v>
      </c>
    </row>
    <row r="301" spans="3:19" ht="13.8" x14ac:dyDescent="0.3">
      <c r="C301" s="1" t="s">
        <v>305</v>
      </c>
      <c r="D301" s="1" t="s">
        <v>2394</v>
      </c>
      <c r="E301" s="1" t="s">
        <v>2070</v>
      </c>
      <c r="F301" s="1" t="s">
        <v>111</v>
      </c>
      <c r="G301" s="1"/>
      <c r="H301" s="1"/>
      <c r="I301" s="1"/>
      <c r="J301" s="1"/>
      <c r="K301">
        <f>_xlfn.XLOOKUP(L_CC[[#This Row],[PC center]],L_PC[Profit center],L_PC[PC name])</f>
        <v>0</v>
      </c>
      <c r="L301" t="str">
        <f>_xlfn.XLOOKUP(L_CC[[#This Row],[Fund center]],L_FC[Fund center],L_FC[Site],"")</f>
        <v>HPQ</v>
      </c>
      <c r="M301" s="4">
        <v>0</v>
      </c>
      <c r="N301" s="4">
        <v>0</v>
      </c>
      <c r="O301" s="4" t="str">
        <v>1200302500_</v>
      </c>
      <c r="P301" s="4" t="str">
        <v>1200302500_</v>
      </c>
      <c r="Q301" s="4" t="str">
        <v>HPQ/BP chung</v>
      </c>
      <c r="R301" s="4" t="str">
        <v>CĐHA</v>
      </c>
      <c r="S301" s="4" t="str">
        <v>-</v>
      </c>
    </row>
    <row r="302" spans="3:19" ht="13.8" x14ac:dyDescent="0.3">
      <c r="C302" s="1" t="s">
        <v>306</v>
      </c>
      <c r="D302" s="1" t="s">
        <v>3129</v>
      </c>
      <c r="E302" s="1" t="s">
        <v>2070</v>
      </c>
      <c r="F302" s="1" t="s">
        <v>2105</v>
      </c>
      <c r="G302" s="1"/>
      <c r="H302" s="1"/>
      <c r="I302" s="1"/>
      <c r="J302" s="1"/>
      <c r="K302">
        <f>_xlfn.XLOOKUP(L_CC[[#This Row],[PC center]],L_PC[Profit center],L_PC[PC name])</f>
        <v>0</v>
      </c>
      <c r="L302" t="str">
        <f>_xlfn.XLOOKUP(L_CC[[#This Row],[Fund center]],L_FC[Fund center],L_FC[Site],"")</f>
        <v>HPQ</v>
      </c>
      <c r="M302" s="4">
        <v>0</v>
      </c>
      <c r="N302" s="4">
        <v>0</v>
      </c>
      <c r="O302" s="4" t="str">
        <v>1200303000_</v>
      </c>
      <c r="P302" s="4" t="str">
        <v>1200303000_</v>
      </c>
      <c r="Q302" s="4" t="str">
        <v>HPQ/BP chung</v>
      </c>
      <c r="R302" s="4" t="str">
        <v>CK khác</v>
      </c>
      <c r="S302" s="4" t="str">
        <v>-</v>
      </c>
    </row>
    <row r="303" spans="3:19" ht="13.8" x14ac:dyDescent="0.3">
      <c r="C303" s="1" t="s">
        <v>307</v>
      </c>
      <c r="D303" s="1" t="s">
        <v>2436</v>
      </c>
      <c r="E303" s="1" t="s">
        <v>2070</v>
      </c>
      <c r="F303" s="1" t="s">
        <v>2105</v>
      </c>
      <c r="G303" s="1"/>
      <c r="H303" s="1"/>
      <c r="I303" s="1"/>
      <c r="J303" s="1"/>
      <c r="K303">
        <f>_xlfn.XLOOKUP(L_CC[[#This Row],[PC center]],L_PC[Profit center],L_PC[PC name])</f>
        <v>0</v>
      </c>
      <c r="L303" t="str">
        <f>_xlfn.XLOOKUP(L_CC[[#This Row],[Fund center]],L_FC[Fund center],L_FC[Site],"")</f>
        <v>HPQ</v>
      </c>
      <c r="M303" s="4">
        <v>0</v>
      </c>
      <c r="N303" s="4">
        <v>0</v>
      </c>
      <c r="O303" s="4" t="str">
        <v>1200304000_</v>
      </c>
      <c r="P303" s="4" t="str">
        <v>1200304000_</v>
      </c>
      <c r="Q303" s="4" t="str">
        <v>HPQ/BP chung</v>
      </c>
      <c r="R303" s="4" t="str">
        <v>CK khác</v>
      </c>
      <c r="S303" s="4" t="str">
        <v>-</v>
      </c>
    </row>
    <row r="304" spans="3:19" ht="13.8" x14ac:dyDescent="0.3">
      <c r="C304" s="1" t="s">
        <v>308</v>
      </c>
      <c r="D304" s="1" t="s">
        <v>3135</v>
      </c>
      <c r="E304" s="1" t="s">
        <v>2070</v>
      </c>
      <c r="F304" s="1" t="s">
        <v>2105</v>
      </c>
      <c r="G304" s="1"/>
      <c r="H304" s="1"/>
      <c r="I304" s="1"/>
      <c r="J304" s="1"/>
      <c r="K304">
        <f>_xlfn.XLOOKUP(L_CC[[#This Row],[PC center]],L_PC[Profit center],L_PC[PC name])</f>
        <v>0</v>
      </c>
      <c r="L304" t="str">
        <f>_xlfn.XLOOKUP(L_CC[[#This Row],[Fund center]],L_FC[Fund center],L_FC[Site],"")</f>
        <v>HPQ</v>
      </c>
      <c r="M304" s="4">
        <v>0</v>
      </c>
      <c r="N304" s="4">
        <v>0</v>
      </c>
      <c r="O304" s="4" t="str">
        <v>1200305000_</v>
      </c>
      <c r="P304" s="4" t="str">
        <v>1200305000_</v>
      </c>
      <c r="Q304" s="4" t="str">
        <v>HPQ/BP chung</v>
      </c>
      <c r="R304" s="4" t="str">
        <v>CK khác</v>
      </c>
      <c r="S304" s="4" t="str">
        <v>-</v>
      </c>
    </row>
    <row r="305" spans="3:19" ht="13.8" x14ac:dyDescent="0.3">
      <c r="C305" s="1" t="s">
        <v>309</v>
      </c>
      <c r="D305" s="1" t="s">
        <v>3142</v>
      </c>
      <c r="E305" s="1" t="s">
        <v>2070</v>
      </c>
      <c r="F305" s="1" t="s">
        <v>2105</v>
      </c>
      <c r="G305" s="1"/>
      <c r="H305" s="1"/>
      <c r="I305" s="1"/>
      <c r="J305" s="1"/>
      <c r="K305">
        <f>_xlfn.XLOOKUP(L_CC[[#This Row],[PC center]],L_PC[Profit center],L_PC[PC name])</f>
        <v>0</v>
      </c>
      <c r="L305" t="str">
        <f>_xlfn.XLOOKUP(L_CC[[#This Row],[Fund center]],L_FC[Fund center],L_FC[Site],"")</f>
        <v>HPQ</v>
      </c>
      <c r="M305" s="4">
        <v>0</v>
      </c>
      <c r="N305" s="4">
        <v>0</v>
      </c>
      <c r="O305" s="4" t="str">
        <v>1200306000_</v>
      </c>
      <c r="P305" s="4" t="str">
        <v>1200306000_</v>
      </c>
      <c r="Q305" s="4" t="str">
        <v>HPQ/BP chung</v>
      </c>
      <c r="R305" s="4" t="str">
        <v>CK khác</v>
      </c>
      <c r="S305" s="4" t="str">
        <v>-</v>
      </c>
    </row>
    <row r="306" spans="3:19" ht="13.8" x14ac:dyDescent="0.3">
      <c r="C306" s="1" t="s">
        <v>310</v>
      </c>
      <c r="D306" s="1" t="s">
        <v>2395</v>
      </c>
      <c r="E306" s="1" t="s">
        <v>2070</v>
      </c>
      <c r="F306" s="1" t="s">
        <v>126</v>
      </c>
      <c r="G306" s="1"/>
      <c r="H306" s="1"/>
      <c r="I306" s="1"/>
      <c r="J306" s="1"/>
      <c r="K306">
        <f>_xlfn.XLOOKUP(L_CC[[#This Row],[PC center]],L_PC[Profit center],L_PC[PC name])</f>
        <v>0</v>
      </c>
      <c r="L306" t="str">
        <f>_xlfn.XLOOKUP(L_CC[[#This Row],[Fund center]],L_FC[Fund center],L_FC[Site],"")</f>
        <v>HPQ</v>
      </c>
      <c r="M306" s="4">
        <v>0</v>
      </c>
      <c r="N306" s="4">
        <v>0</v>
      </c>
      <c r="O306" s="4" t="str">
        <v>1200401100_</v>
      </c>
      <c r="P306" s="4" t="str">
        <v>1200401100_</v>
      </c>
      <c r="Q306" s="4" t="str">
        <v>HPQ/BP chung</v>
      </c>
      <c r="R306" s="4" t="str">
        <v>Hồi sức</v>
      </c>
      <c r="S306" s="4" t="str">
        <v>-</v>
      </c>
    </row>
    <row r="307" spans="3:19" ht="13.8" x14ac:dyDescent="0.3">
      <c r="C307" s="1" t="s">
        <v>311</v>
      </c>
      <c r="D307" s="1" t="s">
        <v>2396</v>
      </c>
      <c r="E307" s="1" t="s">
        <v>2070</v>
      </c>
      <c r="F307" s="1" t="s">
        <v>128</v>
      </c>
      <c r="G307" s="1"/>
      <c r="H307" s="1"/>
      <c r="I307" s="1"/>
      <c r="J307" s="1"/>
      <c r="K307">
        <f>_xlfn.XLOOKUP(L_CC[[#This Row],[PC center]],L_PC[Profit center],L_PC[PC name])</f>
        <v>0</v>
      </c>
      <c r="L307" t="str">
        <f>_xlfn.XLOOKUP(L_CC[[#This Row],[Fund center]],L_FC[Fund center],L_FC[Site],"")</f>
        <v>HPQ</v>
      </c>
      <c r="M307" s="4">
        <v>0</v>
      </c>
      <c r="N307" s="4">
        <v>0</v>
      </c>
      <c r="O307" s="4" t="str">
        <v>1200401200_</v>
      </c>
      <c r="P307" s="4" t="str">
        <v>1200401200_</v>
      </c>
      <c r="Q307" s="4" t="str">
        <v>HPQ/BP chung</v>
      </c>
      <c r="R307" s="4" t="str">
        <v>Cấp cứu</v>
      </c>
      <c r="S307" s="4" t="str">
        <v>-</v>
      </c>
    </row>
    <row r="308" spans="3:19" ht="13.8" x14ac:dyDescent="0.3">
      <c r="C308" s="1" t="s">
        <v>312</v>
      </c>
      <c r="D308" s="1" t="s">
        <v>2397</v>
      </c>
      <c r="E308" s="1" t="s">
        <v>2070</v>
      </c>
      <c r="F308" s="1" t="s">
        <v>130</v>
      </c>
      <c r="G308" s="1"/>
      <c r="H308" s="1"/>
      <c r="I308" s="1"/>
      <c r="J308" s="1"/>
      <c r="K308">
        <f>_xlfn.XLOOKUP(L_CC[[#This Row],[PC center]],L_PC[Profit center],L_PC[PC name])</f>
        <v>0</v>
      </c>
      <c r="L308" t="str">
        <f>_xlfn.XLOOKUP(L_CC[[#This Row],[Fund center]],L_FC[Fund center],L_FC[Site],"")</f>
        <v>HPQ</v>
      </c>
      <c r="M308" s="4">
        <v>0</v>
      </c>
      <c r="N308" s="4">
        <v>0</v>
      </c>
      <c r="O308" s="4" t="str">
        <v>1200401300_</v>
      </c>
      <c r="P308" s="4" t="str">
        <v>1200401300_</v>
      </c>
      <c r="Q308" s="4" t="str">
        <v>HPQ/BP chung</v>
      </c>
      <c r="R308" s="4" t="str">
        <v>Trạm y tế</v>
      </c>
      <c r="S308" s="4" t="str">
        <v>-</v>
      </c>
    </row>
    <row r="309" spans="3:19" ht="13.8" x14ac:dyDescent="0.3">
      <c r="C309" s="1" t="s">
        <v>313</v>
      </c>
      <c r="D309" s="1" t="s">
        <v>2398</v>
      </c>
      <c r="E309" s="1" t="s">
        <v>2070</v>
      </c>
      <c r="F309" s="1" t="s">
        <v>133</v>
      </c>
      <c r="G309" s="1"/>
      <c r="H309" s="1"/>
      <c r="I309" s="1"/>
      <c r="J309" s="1"/>
      <c r="K309">
        <f>_xlfn.XLOOKUP(L_CC[[#This Row],[PC center]],L_PC[Profit center],L_PC[PC name])</f>
        <v>0</v>
      </c>
      <c r="L309" t="str">
        <f>_xlfn.XLOOKUP(L_CC[[#This Row],[Fund center]],L_FC[Fund center],L_FC[Site],"")</f>
        <v>HPQ</v>
      </c>
      <c r="M309" s="4">
        <v>0</v>
      </c>
      <c r="N309" s="4">
        <v>0</v>
      </c>
      <c r="O309" s="4" t="str">
        <v>1200402000_</v>
      </c>
      <c r="P309" s="4" t="str">
        <v>1200402000_</v>
      </c>
      <c r="Q309" s="4" t="str">
        <v>HPQ/BP chung</v>
      </c>
      <c r="R309" s="4" t="str">
        <v>Sản khoa</v>
      </c>
      <c r="S309" s="4" t="str">
        <v>-</v>
      </c>
    </row>
    <row r="310" spans="3:19" ht="13.8" x14ac:dyDescent="0.3">
      <c r="C310" s="1" t="s">
        <v>314</v>
      </c>
      <c r="D310" s="1" t="s">
        <v>2399</v>
      </c>
      <c r="E310" s="1" t="s">
        <v>2070</v>
      </c>
      <c r="F310" s="1" t="s">
        <v>133</v>
      </c>
      <c r="G310" s="1"/>
      <c r="H310" s="1"/>
      <c r="I310" s="1"/>
      <c r="J310" s="1"/>
      <c r="K310">
        <f>_xlfn.XLOOKUP(L_CC[[#This Row],[PC center]],L_PC[Profit center],L_PC[PC name])</f>
        <v>0</v>
      </c>
      <c r="L310" t="str">
        <f>_xlfn.XLOOKUP(L_CC[[#This Row],[Fund center]],L_FC[Fund center],L_FC[Site],"")</f>
        <v>HPQ</v>
      </c>
      <c r="M310" s="4">
        <v>0</v>
      </c>
      <c r="N310" s="4">
        <v>0</v>
      </c>
      <c r="O310" s="4" t="str">
        <v>1200402100_</v>
      </c>
      <c r="P310" s="4" t="str">
        <v>1200402100_</v>
      </c>
      <c r="Q310" s="4" t="str">
        <v>HPQ/BP chung</v>
      </c>
      <c r="R310" s="4" t="str">
        <v>Sản khoa</v>
      </c>
      <c r="S310" s="4" t="str">
        <v>-</v>
      </c>
    </row>
    <row r="311" spans="3:19" ht="13.8" x14ac:dyDescent="0.3">
      <c r="C311" s="1" t="s">
        <v>315</v>
      </c>
      <c r="D311" s="1" t="s">
        <v>2400</v>
      </c>
      <c r="E311" s="1" t="s">
        <v>2070</v>
      </c>
      <c r="F311" s="1" t="s">
        <v>133</v>
      </c>
      <c r="G311" s="1"/>
      <c r="H311" s="1"/>
      <c r="I311" s="1"/>
      <c r="J311" s="1"/>
      <c r="K311">
        <f>_xlfn.XLOOKUP(L_CC[[#This Row],[PC center]],L_PC[Profit center],L_PC[PC name])</f>
        <v>0</v>
      </c>
      <c r="L311" t="str">
        <f>_xlfn.XLOOKUP(L_CC[[#This Row],[Fund center]],L_FC[Fund center],L_FC[Site],"")</f>
        <v>HPQ</v>
      </c>
      <c r="M311" s="4">
        <v>0</v>
      </c>
      <c r="N311" s="4">
        <v>0</v>
      </c>
      <c r="O311" s="4" t="str">
        <v>1200402200_</v>
      </c>
      <c r="P311" s="4" t="str">
        <v>1200402200_</v>
      </c>
      <c r="Q311" s="4" t="str">
        <v>HPQ/BP chung</v>
      </c>
      <c r="R311" s="4" t="str">
        <v>Sản khoa</v>
      </c>
      <c r="S311" s="4" t="str">
        <v>-</v>
      </c>
    </row>
    <row r="312" spans="3:19" ht="13.8" x14ac:dyDescent="0.3">
      <c r="C312" s="1" t="s">
        <v>316</v>
      </c>
      <c r="D312" s="1" t="s">
        <v>2401</v>
      </c>
      <c r="E312" s="1" t="s">
        <v>2070</v>
      </c>
      <c r="F312" s="1" t="s">
        <v>146</v>
      </c>
      <c r="G312" s="1"/>
      <c r="H312" s="1"/>
      <c r="I312" s="1"/>
      <c r="J312" s="1"/>
      <c r="K312">
        <f>_xlfn.XLOOKUP(L_CC[[#This Row],[PC center]],L_PC[Profit center],L_PC[PC name])</f>
        <v>0</v>
      </c>
      <c r="L312" t="str">
        <f>_xlfn.XLOOKUP(L_CC[[#This Row],[Fund center]],L_FC[Fund center],L_FC[Site],"")</f>
        <v>HPQ</v>
      </c>
      <c r="M312" s="4">
        <v>0</v>
      </c>
      <c r="N312" s="4">
        <v>0</v>
      </c>
      <c r="O312" s="4" t="str">
        <v>1200404000_</v>
      </c>
      <c r="P312" s="4" t="str">
        <v>1200404000_</v>
      </c>
      <c r="Q312" s="4" t="str">
        <v>HPQ/BP chung</v>
      </c>
      <c r="R312" s="4" t="str">
        <v>Nội Nhi</v>
      </c>
      <c r="S312" s="4" t="str">
        <v>-</v>
      </c>
    </row>
    <row r="313" spans="3:19" ht="13.8" x14ac:dyDescent="0.3">
      <c r="C313" s="1" t="s">
        <v>317</v>
      </c>
      <c r="D313" s="1" t="s">
        <v>2402</v>
      </c>
      <c r="E313" s="1" t="s">
        <v>2070</v>
      </c>
      <c r="F313" s="1" t="s">
        <v>146</v>
      </c>
      <c r="G313" s="1"/>
      <c r="H313" s="1"/>
      <c r="I313" s="1"/>
      <c r="J313" s="1"/>
      <c r="K313">
        <f>_xlfn.XLOOKUP(L_CC[[#This Row],[PC center]],L_PC[Profit center],L_PC[PC name])</f>
        <v>0</v>
      </c>
      <c r="L313" t="str">
        <f>_xlfn.XLOOKUP(L_CC[[#This Row],[Fund center]],L_FC[Fund center],L_FC[Site],"")</f>
        <v>HPQ</v>
      </c>
      <c r="M313" s="4">
        <v>0</v>
      </c>
      <c r="N313" s="4">
        <v>0</v>
      </c>
      <c r="O313" s="4" t="str">
        <v>1200406100_</v>
      </c>
      <c r="P313" s="4" t="str">
        <v>1200406100_</v>
      </c>
      <c r="Q313" s="4" t="str">
        <v>HPQ/BP chung</v>
      </c>
      <c r="R313" s="4" t="str">
        <v>Nội Nhi</v>
      </c>
      <c r="S313" s="4" t="str">
        <v>-</v>
      </c>
    </row>
    <row r="314" spans="3:19" ht="13.8" x14ac:dyDescent="0.3">
      <c r="C314" s="1" t="s">
        <v>318</v>
      </c>
      <c r="D314" s="1" t="s">
        <v>2403</v>
      </c>
      <c r="E314" s="1" t="s">
        <v>2070</v>
      </c>
      <c r="F314" s="1" t="s">
        <v>148</v>
      </c>
      <c r="G314" s="1"/>
      <c r="H314" s="1"/>
      <c r="I314" s="1"/>
      <c r="J314" s="1"/>
      <c r="K314">
        <f>_xlfn.XLOOKUP(L_CC[[#This Row],[PC center]],L_PC[Profit center],L_PC[PC name])</f>
        <v>0</v>
      </c>
      <c r="L314" t="str">
        <f>_xlfn.XLOOKUP(L_CC[[#This Row],[Fund center]],L_FC[Fund center],L_FC[Site],"")</f>
        <v>HPQ</v>
      </c>
      <c r="M314" s="4">
        <v>0</v>
      </c>
      <c r="N314" s="4">
        <v>0</v>
      </c>
      <c r="O314" s="4" t="str">
        <v>1200406200_</v>
      </c>
      <c r="P314" s="4" t="str">
        <v>1200406200_</v>
      </c>
      <c r="Q314" s="4" t="str">
        <v>HPQ/BP chung</v>
      </c>
      <c r="R314" s="4" t="str">
        <v>Vaccine</v>
      </c>
      <c r="S314" s="4" t="str">
        <v>-</v>
      </c>
    </row>
    <row r="315" spans="3:19" ht="13.8" x14ac:dyDescent="0.3">
      <c r="C315" s="1" t="s">
        <v>319</v>
      </c>
      <c r="D315" s="1" t="s">
        <v>2404</v>
      </c>
      <c r="E315" s="1" t="s">
        <v>2070</v>
      </c>
      <c r="F315" s="1" t="s">
        <v>3660</v>
      </c>
      <c r="G315" s="1"/>
      <c r="H315" s="1"/>
      <c r="I315" s="1"/>
      <c r="J315" s="1"/>
      <c r="K315">
        <f>_xlfn.XLOOKUP(L_CC[[#This Row],[PC center]],L_PC[Profit center],L_PC[PC name])</f>
        <v>0</v>
      </c>
      <c r="L315" t="str">
        <f>_xlfn.XLOOKUP(L_CC[[#This Row],[Fund center]],L_FC[Fund center],L_FC[Site],"")</f>
        <v>HPQ</v>
      </c>
      <c r="M315" s="4">
        <v>0</v>
      </c>
      <c r="N315" s="4">
        <v>0</v>
      </c>
      <c r="O315" s="4" t="str">
        <v>1200407100_</v>
      </c>
      <c r="P315" s="4" t="str">
        <v>1200407100_</v>
      </c>
      <c r="Q315" s="4" t="str">
        <v>HPQ/BP chung</v>
      </c>
      <c r="R315" s="4" t="str">
        <v>CTCH</v>
      </c>
      <c r="S315" s="4" t="str">
        <v>-</v>
      </c>
    </row>
    <row r="316" spans="3:19" ht="13.8" x14ac:dyDescent="0.3">
      <c r="C316" s="1" t="s">
        <v>320</v>
      </c>
      <c r="D316" s="1" t="s">
        <v>2405</v>
      </c>
      <c r="E316" s="1" t="s">
        <v>2070</v>
      </c>
      <c r="F316" s="1" t="s">
        <v>321</v>
      </c>
      <c r="G316" s="1"/>
      <c r="H316" s="1"/>
      <c r="I316" s="1"/>
      <c r="J316" s="1"/>
      <c r="K316">
        <f>_xlfn.XLOOKUP(L_CC[[#This Row],[PC center]],L_PC[Profit center],L_PC[PC name])</f>
        <v>0</v>
      </c>
      <c r="L316" t="str">
        <f>_xlfn.XLOOKUP(L_CC[[#This Row],[Fund center]],L_FC[Fund center],L_FC[Site],"")</f>
        <v>HPQ</v>
      </c>
      <c r="M316" s="4">
        <v>0</v>
      </c>
      <c r="N316" s="4">
        <v>0</v>
      </c>
      <c r="O316" s="4" t="str">
        <v>1200407200_</v>
      </c>
      <c r="P316" s="4" t="str">
        <v>1200407200_</v>
      </c>
      <c r="Q316" s="4" t="str">
        <v>HPQ/BP chung</v>
      </c>
      <c r="R316" s="4" t="str">
        <v>Ngoại tiêu hóa</v>
      </c>
      <c r="S316" s="4" t="str">
        <v>-</v>
      </c>
    </row>
    <row r="317" spans="3:19" ht="13.8" x14ac:dyDescent="0.3">
      <c r="C317" s="1" t="s">
        <v>322</v>
      </c>
      <c r="D317" s="1" t="s">
        <v>2406</v>
      </c>
      <c r="E317" s="1" t="s">
        <v>2070</v>
      </c>
      <c r="F317" s="1" t="s">
        <v>321</v>
      </c>
      <c r="G317" s="1"/>
      <c r="H317" s="1"/>
      <c r="I317" s="1"/>
      <c r="J317" s="1"/>
      <c r="K317">
        <f>_xlfn.XLOOKUP(L_CC[[#This Row],[PC center]],L_PC[Profit center],L_PC[PC name])</f>
        <v>0</v>
      </c>
      <c r="L317" t="str">
        <f>_xlfn.XLOOKUP(L_CC[[#This Row],[Fund center]],L_FC[Fund center],L_FC[Site],"")</f>
        <v>HPQ</v>
      </c>
      <c r="M317" s="4">
        <v>0</v>
      </c>
      <c r="N317" s="4">
        <v>0</v>
      </c>
      <c r="O317" s="4" t="str">
        <v>1200407300_</v>
      </c>
      <c r="P317" s="4" t="str">
        <v>1200407300_</v>
      </c>
      <c r="Q317" s="4" t="str">
        <v>HPQ/BP chung</v>
      </c>
      <c r="R317" s="4" t="str">
        <v>Ngoại tiêu hóa</v>
      </c>
      <c r="S317" s="4" t="str">
        <v>-</v>
      </c>
    </row>
    <row r="318" spans="3:19" ht="13.8" x14ac:dyDescent="0.3">
      <c r="C318" s="1" t="s">
        <v>324</v>
      </c>
      <c r="D318" s="1" t="s">
        <v>2407</v>
      </c>
      <c r="E318" s="1" t="s">
        <v>2070</v>
      </c>
      <c r="F318" s="1" t="s">
        <v>2105</v>
      </c>
      <c r="G318" s="1"/>
      <c r="H318" s="1"/>
      <c r="I318" s="1"/>
      <c r="J318" s="1"/>
      <c r="K318">
        <f>_xlfn.XLOOKUP(L_CC[[#This Row],[PC center]],L_PC[Profit center],L_PC[PC name])</f>
        <v>0</v>
      </c>
      <c r="L318" t="str">
        <f>_xlfn.XLOOKUP(L_CC[[#This Row],[Fund center]],L_FC[Fund center],L_FC[Site],"")</f>
        <v>HPQ</v>
      </c>
      <c r="M318" s="4">
        <v>0</v>
      </c>
      <c r="N318" s="4">
        <v>0</v>
      </c>
      <c r="O318" s="4" t="str">
        <v>1200407400_</v>
      </c>
      <c r="P318" s="4" t="str">
        <v>1200407400_</v>
      </c>
      <c r="Q318" s="4" t="str">
        <v>HPQ/BP chung</v>
      </c>
      <c r="R318" s="4" t="str">
        <v>CK khác</v>
      </c>
      <c r="S318" s="4" t="str">
        <v>-</v>
      </c>
    </row>
    <row r="319" spans="3:19" ht="13.8" x14ac:dyDescent="0.3">
      <c r="C319" s="1" t="s">
        <v>325</v>
      </c>
      <c r="D319" s="1" t="s">
        <v>2408</v>
      </c>
      <c r="E319" s="1" t="s">
        <v>2070</v>
      </c>
      <c r="F319" s="1" t="s">
        <v>155</v>
      </c>
      <c r="G319" s="1"/>
      <c r="H319" s="1"/>
      <c r="I319" s="1"/>
      <c r="J319" s="1"/>
      <c r="K319">
        <f>_xlfn.XLOOKUP(L_CC[[#This Row],[PC center]],L_PC[Profit center],L_PC[PC name])</f>
        <v>0</v>
      </c>
      <c r="L319" t="str">
        <f>_xlfn.XLOOKUP(L_CC[[#This Row],[Fund center]],L_FC[Fund center],L_FC[Site],"")</f>
        <v>HPQ</v>
      </c>
      <c r="M319" s="4">
        <v>0</v>
      </c>
      <c r="N319" s="4">
        <v>0</v>
      </c>
      <c r="O319" s="4" t="str">
        <v>1200407500_</v>
      </c>
      <c r="P319" s="4" t="str">
        <v>1200407500_</v>
      </c>
      <c r="Q319" s="4" t="str">
        <v>HPQ/BP chung</v>
      </c>
      <c r="R319" s="4" t="str">
        <v>Ngoại thần kinh</v>
      </c>
      <c r="S319" s="4" t="str">
        <v>-</v>
      </c>
    </row>
    <row r="320" spans="3:19" ht="13.8" x14ac:dyDescent="0.3">
      <c r="C320" s="1" t="s">
        <v>326</v>
      </c>
      <c r="D320" s="1" t="s">
        <v>2409</v>
      </c>
      <c r="E320" s="1" t="s">
        <v>2070</v>
      </c>
      <c r="F320" s="1" t="s">
        <v>2105</v>
      </c>
      <c r="G320" s="1"/>
      <c r="H320" s="1"/>
      <c r="I320" s="1"/>
      <c r="J320" s="1"/>
      <c r="K320">
        <f>_xlfn.XLOOKUP(L_CC[[#This Row],[PC center]],L_PC[Profit center],L_PC[PC name])</f>
        <v>0</v>
      </c>
      <c r="L320" t="str">
        <f>_xlfn.XLOOKUP(L_CC[[#This Row],[Fund center]],L_FC[Fund center],L_FC[Site],"")</f>
        <v>HPQ</v>
      </c>
      <c r="M320" s="4">
        <v>0</v>
      </c>
      <c r="N320" s="4">
        <v>0</v>
      </c>
      <c r="O320" s="4" t="str">
        <v>1200407600_</v>
      </c>
      <c r="P320" s="4" t="str">
        <v>1200407600_</v>
      </c>
      <c r="Q320" s="4" t="str">
        <v>HPQ/BP chung</v>
      </c>
      <c r="R320" s="4" t="str">
        <v>CK khác</v>
      </c>
      <c r="S320" s="4" t="str">
        <v>-</v>
      </c>
    </row>
    <row r="321" spans="3:19" ht="13.8" x14ac:dyDescent="0.3">
      <c r="C321" s="1" t="s">
        <v>327</v>
      </c>
      <c r="D321" s="1" t="s">
        <v>2410</v>
      </c>
      <c r="E321" s="1" t="s">
        <v>2070</v>
      </c>
      <c r="F321" s="1" t="s">
        <v>3666</v>
      </c>
      <c r="G321" s="1"/>
      <c r="H321" s="1"/>
      <c r="I321" s="1"/>
      <c r="J321" s="1"/>
      <c r="K321">
        <f>_xlfn.XLOOKUP(L_CC[[#This Row],[PC center]],L_PC[Profit center],L_PC[PC name])</f>
        <v>0</v>
      </c>
      <c r="L321" t="str">
        <f>_xlfn.XLOOKUP(L_CC[[#This Row],[Fund center]],L_FC[Fund center],L_FC[Site],"")</f>
        <v>HPQ</v>
      </c>
      <c r="M321" s="4">
        <v>0</v>
      </c>
      <c r="N321" s="4">
        <v>0</v>
      </c>
      <c r="O321" s="4" t="str">
        <v>1200408100_</v>
      </c>
      <c r="P321" s="4" t="str">
        <v>1200408100_</v>
      </c>
      <c r="Q321" s="4" t="str">
        <v>HPQ/BP chung</v>
      </c>
      <c r="R321" s="4" t="e">
        <v>#N/A</v>
      </c>
      <c r="S321" s="4" t="str">
        <v>-</v>
      </c>
    </row>
    <row r="322" spans="3:19" ht="13.8" x14ac:dyDescent="0.3">
      <c r="C322" s="1" t="s">
        <v>328</v>
      </c>
      <c r="D322" s="1" t="s">
        <v>2411</v>
      </c>
      <c r="E322" s="1" t="s">
        <v>2070</v>
      </c>
      <c r="F322" s="1" t="s">
        <v>3666</v>
      </c>
      <c r="G322" s="1"/>
      <c r="H322" s="1"/>
      <c r="I322" s="1"/>
      <c r="J322" s="1"/>
      <c r="K322">
        <f>_xlfn.XLOOKUP(L_CC[[#This Row],[PC center]],L_PC[Profit center],L_PC[PC name])</f>
        <v>0</v>
      </c>
      <c r="L322" t="str">
        <f>_xlfn.XLOOKUP(L_CC[[#This Row],[Fund center]],L_FC[Fund center],L_FC[Site],"")</f>
        <v>HPQ</v>
      </c>
      <c r="M322" s="4">
        <v>0</v>
      </c>
      <c r="N322" s="4">
        <v>0</v>
      </c>
      <c r="O322" s="4" t="str">
        <v>1200408200_</v>
      </c>
      <c r="P322" s="4" t="str">
        <v>1200408200_</v>
      </c>
      <c r="Q322" s="4" t="str">
        <v>HPQ/BP chung</v>
      </c>
      <c r="R322" s="4" t="e">
        <v>#N/A</v>
      </c>
      <c r="S322" s="4" t="str">
        <v>-</v>
      </c>
    </row>
    <row r="323" spans="3:19" ht="13.8" x14ac:dyDescent="0.3">
      <c r="C323" s="1" t="s">
        <v>329</v>
      </c>
      <c r="D323" s="1" t="s">
        <v>2412</v>
      </c>
      <c r="E323" s="1" t="s">
        <v>2070</v>
      </c>
      <c r="F323" s="1" t="s">
        <v>175</v>
      </c>
      <c r="G323" s="1"/>
      <c r="H323" s="1"/>
      <c r="I323" s="1"/>
      <c r="J323" s="1"/>
      <c r="K323">
        <f>_xlfn.XLOOKUP(L_CC[[#This Row],[PC center]],L_PC[Profit center],L_PC[PC name])</f>
        <v>0</v>
      </c>
      <c r="L323" t="str">
        <f>_xlfn.XLOOKUP(L_CC[[#This Row],[Fund center]],L_FC[Fund center],L_FC[Site],"")</f>
        <v>HPQ</v>
      </c>
      <c r="M323" s="4">
        <v>0</v>
      </c>
      <c r="N323" s="4">
        <v>0</v>
      </c>
      <c r="O323" s="4" t="str">
        <v>1200408300_</v>
      </c>
      <c r="P323" s="4" t="str">
        <v>1200408300_</v>
      </c>
      <c r="Q323" s="4" t="str">
        <v>HPQ/BP chung</v>
      </c>
      <c r="R323" s="4" t="str">
        <v>Nội đa khoa</v>
      </c>
      <c r="S323" s="4" t="str">
        <v>-</v>
      </c>
    </row>
    <row r="324" spans="3:19" ht="13.8" x14ac:dyDescent="0.3">
      <c r="C324" s="1" t="s">
        <v>330</v>
      </c>
      <c r="D324" s="1" t="s">
        <v>2413</v>
      </c>
      <c r="E324" s="1" t="s">
        <v>2070</v>
      </c>
      <c r="F324" s="1" t="s">
        <v>175</v>
      </c>
      <c r="G324" s="1"/>
      <c r="H324" s="1"/>
      <c r="I324" s="1"/>
      <c r="J324" s="1"/>
      <c r="K324">
        <f>_xlfn.XLOOKUP(L_CC[[#This Row],[PC center]],L_PC[Profit center],L_PC[PC name])</f>
        <v>0</v>
      </c>
      <c r="L324" t="str">
        <f>_xlfn.XLOOKUP(L_CC[[#This Row],[Fund center]],L_FC[Fund center],L_FC[Site],"")</f>
        <v>HPQ</v>
      </c>
      <c r="M324" s="4">
        <v>0</v>
      </c>
      <c r="N324" s="4">
        <v>0</v>
      </c>
      <c r="O324" s="4" t="str">
        <v>1200409100_</v>
      </c>
      <c r="P324" s="4" t="str">
        <v>1200409100_</v>
      </c>
      <c r="Q324" s="4" t="str">
        <v>HPQ/BP chung</v>
      </c>
      <c r="R324" s="4" t="str">
        <v>Nội đa khoa</v>
      </c>
      <c r="S324" s="4" t="str">
        <v>-</v>
      </c>
    </row>
    <row r="325" spans="3:19" ht="13.8" x14ac:dyDescent="0.3">
      <c r="C325" s="1" t="s">
        <v>331</v>
      </c>
      <c r="D325" s="1" t="s">
        <v>2414</v>
      </c>
      <c r="E325" s="1" t="s">
        <v>2070</v>
      </c>
      <c r="F325" s="1" t="s">
        <v>175</v>
      </c>
      <c r="G325" s="1"/>
      <c r="H325" s="1"/>
      <c r="I325" s="1"/>
      <c r="J325" s="1"/>
      <c r="K325">
        <f>_xlfn.XLOOKUP(L_CC[[#This Row],[PC center]],L_PC[Profit center],L_PC[PC name])</f>
        <v>0</v>
      </c>
      <c r="L325" t="str">
        <f>_xlfn.XLOOKUP(L_CC[[#This Row],[Fund center]],L_FC[Fund center],L_FC[Site],"")</f>
        <v>HPQ</v>
      </c>
      <c r="M325" s="4">
        <v>0</v>
      </c>
      <c r="N325" s="4">
        <v>0</v>
      </c>
      <c r="O325" s="4" t="str">
        <v>1200409200_</v>
      </c>
      <c r="P325" s="4" t="str">
        <v>1200409200_</v>
      </c>
      <c r="Q325" s="4" t="str">
        <v>HPQ/BP chung</v>
      </c>
      <c r="R325" s="4" t="str">
        <v>Nội đa khoa</v>
      </c>
      <c r="S325" s="4" t="str">
        <v>-</v>
      </c>
    </row>
    <row r="326" spans="3:19" ht="13.8" x14ac:dyDescent="0.3">
      <c r="C326" s="1" t="s">
        <v>332</v>
      </c>
      <c r="D326" s="1" t="s">
        <v>2415</v>
      </c>
      <c r="E326" s="1" t="s">
        <v>2070</v>
      </c>
      <c r="F326" s="1" t="s">
        <v>175</v>
      </c>
      <c r="G326" s="1"/>
      <c r="H326" s="1"/>
      <c r="I326" s="1"/>
      <c r="J326" s="1"/>
      <c r="K326">
        <f>_xlfn.XLOOKUP(L_CC[[#This Row],[PC center]],L_PC[Profit center],L_PC[PC name])</f>
        <v>0</v>
      </c>
      <c r="L326" t="str">
        <f>_xlfn.XLOOKUP(L_CC[[#This Row],[Fund center]],L_FC[Fund center],L_FC[Site],"")</f>
        <v>HPQ</v>
      </c>
      <c r="M326" s="4">
        <v>0</v>
      </c>
      <c r="N326" s="4">
        <v>0</v>
      </c>
      <c r="O326" s="4" t="str">
        <v>1200409300_</v>
      </c>
      <c r="P326" s="4" t="str">
        <v>1200409300_</v>
      </c>
      <c r="Q326" s="4" t="str">
        <v>HPQ/BP chung</v>
      </c>
      <c r="R326" s="4" t="str">
        <v>Nội đa khoa</v>
      </c>
      <c r="S326" s="4" t="str">
        <v>-</v>
      </c>
    </row>
    <row r="327" spans="3:19" ht="13.8" x14ac:dyDescent="0.3">
      <c r="C327" s="1" t="s">
        <v>333</v>
      </c>
      <c r="D327" s="1" t="s">
        <v>2416</v>
      </c>
      <c r="E327" s="1" t="s">
        <v>2070</v>
      </c>
      <c r="F327" s="1" t="s">
        <v>175</v>
      </c>
      <c r="G327" s="1"/>
      <c r="H327" s="1"/>
      <c r="I327" s="1"/>
      <c r="J327" s="1"/>
      <c r="K327">
        <f>_xlfn.XLOOKUP(L_CC[[#This Row],[PC center]],L_PC[Profit center],L_PC[PC name])</f>
        <v>0</v>
      </c>
      <c r="L327" t="str">
        <f>_xlfn.XLOOKUP(L_CC[[#This Row],[Fund center]],L_FC[Fund center],L_FC[Site],"")</f>
        <v>HPQ</v>
      </c>
      <c r="M327" s="4">
        <v>0</v>
      </c>
      <c r="N327" s="4">
        <v>0</v>
      </c>
      <c r="O327" s="4" t="str">
        <v>1200410100_</v>
      </c>
      <c r="P327" s="4" t="str">
        <v>1200410100_</v>
      </c>
      <c r="Q327" s="4" t="str">
        <v>HPQ/BP chung</v>
      </c>
      <c r="R327" s="4" t="str">
        <v>Nội đa khoa</v>
      </c>
      <c r="S327" s="4" t="str">
        <v>-</v>
      </c>
    </row>
    <row r="328" spans="3:19" ht="13.8" x14ac:dyDescent="0.3">
      <c r="C328" s="1" t="s">
        <v>334</v>
      </c>
      <c r="D328" s="1" t="s">
        <v>2417</v>
      </c>
      <c r="E328" s="1" t="s">
        <v>2070</v>
      </c>
      <c r="F328" s="1" t="s">
        <v>175</v>
      </c>
      <c r="G328" s="1"/>
      <c r="H328" s="1"/>
      <c r="I328" s="1"/>
      <c r="J328" s="1"/>
      <c r="K328">
        <f>_xlfn.XLOOKUP(L_CC[[#This Row],[PC center]],L_PC[Profit center],L_PC[PC name])</f>
        <v>0</v>
      </c>
      <c r="L328" t="str">
        <f>_xlfn.XLOOKUP(L_CC[[#This Row],[Fund center]],L_FC[Fund center],L_FC[Site],"")</f>
        <v>HPQ</v>
      </c>
      <c r="M328" s="4">
        <v>0</v>
      </c>
      <c r="N328" s="4">
        <v>0</v>
      </c>
      <c r="O328" s="4" t="str">
        <v>1200410200_</v>
      </c>
      <c r="P328" s="4" t="str">
        <v>1200410200_</v>
      </c>
      <c r="Q328" s="4" t="str">
        <v>HPQ/BP chung</v>
      </c>
      <c r="R328" s="4" t="str">
        <v>Nội đa khoa</v>
      </c>
      <c r="S328" s="4" t="str">
        <v>-</v>
      </c>
    </row>
    <row r="329" spans="3:19" ht="13.8" x14ac:dyDescent="0.3">
      <c r="C329" s="1" t="s">
        <v>335</v>
      </c>
      <c r="D329" s="1" t="s">
        <v>2418</v>
      </c>
      <c r="E329" s="1" t="s">
        <v>2070</v>
      </c>
      <c r="F329" s="1" t="s">
        <v>175</v>
      </c>
      <c r="G329" s="1"/>
      <c r="H329" s="1"/>
      <c r="I329" s="1"/>
      <c r="J329" s="1"/>
      <c r="K329">
        <f>_xlfn.XLOOKUP(L_CC[[#This Row],[PC center]],L_PC[Profit center],L_PC[PC name])</f>
        <v>0</v>
      </c>
      <c r="L329" t="str">
        <f>_xlfn.XLOOKUP(L_CC[[#This Row],[Fund center]],L_FC[Fund center],L_FC[Site],"")</f>
        <v>HPQ</v>
      </c>
      <c r="M329" s="4">
        <v>0</v>
      </c>
      <c r="N329" s="4">
        <v>0</v>
      </c>
      <c r="O329" s="4" t="str">
        <v>1200410300_</v>
      </c>
      <c r="P329" s="4" t="str">
        <v>1200410300_</v>
      </c>
      <c r="Q329" s="4" t="str">
        <v>HPQ/BP chung</v>
      </c>
      <c r="R329" s="4" t="str">
        <v>Nội đa khoa</v>
      </c>
      <c r="S329" s="4" t="str">
        <v>-</v>
      </c>
    </row>
    <row r="330" spans="3:19" ht="13.8" x14ac:dyDescent="0.3">
      <c r="C330" s="1" t="s">
        <v>336</v>
      </c>
      <c r="D330" s="1" t="s">
        <v>2419</v>
      </c>
      <c r="E330" s="1" t="s">
        <v>2070</v>
      </c>
      <c r="F330" s="1" t="s">
        <v>175</v>
      </c>
      <c r="G330" s="1"/>
      <c r="H330" s="1"/>
      <c r="I330" s="1"/>
      <c r="J330" s="1"/>
      <c r="K330">
        <f>_xlfn.XLOOKUP(L_CC[[#This Row],[PC center]],L_PC[Profit center],L_PC[PC name])</f>
        <v>0</v>
      </c>
      <c r="L330" t="str">
        <f>_xlfn.XLOOKUP(L_CC[[#This Row],[Fund center]],L_FC[Fund center],L_FC[Site],"")</f>
        <v>HPQ</v>
      </c>
      <c r="M330" s="4">
        <v>0</v>
      </c>
      <c r="N330" s="4">
        <v>0</v>
      </c>
      <c r="O330" s="4" t="str">
        <v>1200410400_</v>
      </c>
      <c r="P330" s="4" t="str">
        <v>1200410400_</v>
      </c>
      <c r="Q330" s="4" t="str">
        <v>HPQ/BP chung</v>
      </c>
      <c r="R330" s="4" t="str">
        <v>Nội đa khoa</v>
      </c>
      <c r="S330" s="4" t="str">
        <v>-</v>
      </c>
    </row>
    <row r="331" spans="3:19" ht="13.8" x14ac:dyDescent="0.3">
      <c r="C331" s="1" t="s">
        <v>337</v>
      </c>
      <c r="D331" s="1" t="s">
        <v>2420</v>
      </c>
      <c r="E331" s="1" t="s">
        <v>2070</v>
      </c>
      <c r="F331" s="1" t="s">
        <v>175</v>
      </c>
      <c r="G331" s="1"/>
      <c r="H331" s="1"/>
      <c r="I331" s="1"/>
      <c r="J331" s="1"/>
      <c r="K331">
        <f>_xlfn.XLOOKUP(L_CC[[#This Row],[PC center]],L_PC[Profit center],L_PC[PC name])</f>
        <v>0</v>
      </c>
      <c r="L331" t="str">
        <f>_xlfn.XLOOKUP(L_CC[[#This Row],[Fund center]],L_FC[Fund center],L_FC[Site],"")</f>
        <v>HPQ</v>
      </c>
      <c r="M331" s="4">
        <v>0</v>
      </c>
      <c r="N331" s="4">
        <v>0</v>
      </c>
      <c r="O331" s="4" t="str">
        <v>1200410500_</v>
      </c>
      <c r="P331" s="4" t="str">
        <v>1200410500_</v>
      </c>
      <c r="Q331" s="4" t="str">
        <v>HPQ/BP chung</v>
      </c>
      <c r="R331" s="4" t="str">
        <v>Nội đa khoa</v>
      </c>
      <c r="S331" s="4" t="str">
        <v>-</v>
      </c>
    </row>
    <row r="332" spans="3:19" ht="13.8" x14ac:dyDescent="0.3">
      <c r="C332" s="1" t="s">
        <v>338</v>
      </c>
      <c r="D332" s="1" t="s">
        <v>2421</v>
      </c>
      <c r="E332" s="1" t="s">
        <v>2070</v>
      </c>
      <c r="F332" s="1" t="s">
        <v>175</v>
      </c>
      <c r="G332" s="1"/>
      <c r="H332" s="1"/>
      <c r="I332" s="1"/>
      <c r="J332" s="1"/>
      <c r="K332">
        <f>_xlfn.XLOOKUP(L_CC[[#This Row],[PC center]],L_PC[Profit center],L_PC[PC name])</f>
        <v>0</v>
      </c>
      <c r="L332" t="str">
        <f>_xlfn.XLOOKUP(L_CC[[#This Row],[Fund center]],L_FC[Fund center],L_FC[Site],"")</f>
        <v>HPQ</v>
      </c>
      <c r="M332" s="4">
        <v>0</v>
      </c>
      <c r="N332" s="4">
        <v>0</v>
      </c>
      <c r="O332" s="4" t="str">
        <v>1200410600_</v>
      </c>
      <c r="P332" s="4" t="str">
        <v>1200410600_</v>
      </c>
      <c r="Q332" s="4" t="str">
        <v>HPQ/BP chung</v>
      </c>
      <c r="R332" s="4" t="str">
        <v>Nội đa khoa</v>
      </c>
      <c r="S332" s="4" t="str">
        <v>-</v>
      </c>
    </row>
    <row r="333" spans="3:19" ht="13.8" x14ac:dyDescent="0.3">
      <c r="C333" s="1" t="s">
        <v>339</v>
      </c>
      <c r="D333" s="1" t="s">
        <v>2422</v>
      </c>
      <c r="E333" s="1" t="s">
        <v>2070</v>
      </c>
      <c r="F333" s="1" t="s">
        <v>175</v>
      </c>
      <c r="G333" s="1"/>
      <c r="H333" s="1"/>
      <c r="I333" s="1"/>
      <c r="J333" s="1"/>
      <c r="K333">
        <f>_xlfn.XLOOKUP(L_CC[[#This Row],[PC center]],L_PC[Profit center],L_PC[PC name])</f>
        <v>0</v>
      </c>
      <c r="L333" t="str">
        <f>_xlfn.XLOOKUP(L_CC[[#This Row],[Fund center]],L_FC[Fund center],L_FC[Site],"")</f>
        <v>HPQ</v>
      </c>
      <c r="M333" s="4">
        <v>0</v>
      </c>
      <c r="N333" s="4">
        <v>0</v>
      </c>
      <c r="O333" s="4" t="str">
        <v>1200410700_</v>
      </c>
      <c r="P333" s="4" t="str">
        <v>1200410700_</v>
      </c>
      <c r="Q333" s="4" t="str">
        <v>HPQ/BP chung</v>
      </c>
      <c r="R333" s="4" t="str">
        <v>Nội đa khoa</v>
      </c>
      <c r="S333" s="4" t="str">
        <v>-</v>
      </c>
    </row>
    <row r="334" spans="3:19" ht="13.8" x14ac:dyDescent="0.3">
      <c r="C334" s="1" t="s">
        <v>340</v>
      </c>
      <c r="D334" s="1" t="s">
        <v>2423</v>
      </c>
      <c r="E334" s="1" t="s">
        <v>2070</v>
      </c>
      <c r="F334" s="1" t="s">
        <v>175</v>
      </c>
      <c r="G334" s="1"/>
      <c r="H334" s="1"/>
      <c r="I334" s="1"/>
      <c r="J334" s="1"/>
      <c r="K334">
        <f>_xlfn.XLOOKUP(L_CC[[#This Row],[PC center]],L_PC[Profit center],L_PC[PC name])</f>
        <v>0</v>
      </c>
      <c r="L334" t="str">
        <f>_xlfn.XLOOKUP(L_CC[[#This Row],[Fund center]],L_FC[Fund center],L_FC[Site],"")</f>
        <v>HPQ</v>
      </c>
      <c r="M334" s="4">
        <v>0</v>
      </c>
      <c r="N334" s="4">
        <v>0</v>
      </c>
      <c r="O334" s="4" t="str">
        <v>1200410800_</v>
      </c>
      <c r="P334" s="4" t="str">
        <v>1200410800_</v>
      </c>
      <c r="Q334" s="4" t="str">
        <v>HPQ/BP chung</v>
      </c>
      <c r="R334" s="4" t="str">
        <v>Nội đa khoa</v>
      </c>
      <c r="S334" s="4" t="str">
        <v>-</v>
      </c>
    </row>
    <row r="335" spans="3:19" ht="13.8" x14ac:dyDescent="0.3">
      <c r="C335" s="1" t="s">
        <v>2424</v>
      </c>
      <c r="D335" s="1" t="s">
        <v>2425</v>
      </c>
      <c r="E335" s="1" t="s">
        <v>2070</v>
      </c>
      <c r="F335" s="1" t="s">
        <v>175</v>
      </c>
      <c r="G335" s="1"/>
      <c r="H335" s="1"/>
      <c r="I335" s="1"/>
      <c r="J335" s="1"/>
      <c r="K335">
        <f>_xlfn.XLOOKUP(L_CC[[#This Row],[PC center]],L_PC[Profit center],L_PC[PC name])</f>
        <v>0</v>
      </c>
      <c r="L335" t="str">
        <f>_xlfn.XLOOKUP(L_CC[[#This Row],[Fund center]],L_FC[Fund center],L_FC[Site],"")</f>
        <v>HPQ</v>
      </c>
      <c r="M335" s="4">
        <v>0</v>
      </c>
      <c r="N335" s="4">
        <v>0</v>
      </c>
      <c r="O335" s="4" t="str">
        <v>1200410900_</v>
      </c>
      <c r="P335" s="4" t="str">
        <v>1200410900_</v>
      </c>
      <c r="Q335" s="4" t="str">
        <v>HPQ/BP chung</v>
      </c>
      <c r="R335" s="4" t="str">
        <v>Nội đa khoa</v>
      </c>
      <c r="S335" s="4" t="str">
        <v>-</v>
      </c>
    </row>
    <row r="336" spans="3:19" ht="13.8" x14ac:dyDescent="0.3">
      <c r="C336" s="1" t="s">
        <v>3275</v>
      </c>
      <c r="D336" s="1" t="s">
        <v>3276</v>
      </c>
      <c r="E336" s="1" t="s">
        <v>2070</v>
      </c>
      <c r="F336" s="1" t="s">
        <v>175</v>
      </c>
      <c r="G336" s="1"/>
      <c r="H336" s="1"/>
      <c r="I336" s="1"/>
      <c r="J336" s="1"/>
      <c r="K336">
        <f>_xlfn.XLOOKUP(L_CC[[#This Row],[PC center]],L_PC[Profit center],L_PC[PC name])</f>
        <v>0</v>
      </c>
      <c r="L336" t="str">
        <f>_xlfn.XLOOKUP(L_CC[[#This Row],[Fund center]],L_FC[Fund center],L_FC[Site],"")</f>
        <v>HPQ</v>
      </c>
      <c r="M336" s="4">
        <v>0</v>
      </c>
      <c r="N336" s="4">
        <v>0</v>
      </c>
      <c r="O336" s="4" t="str">
        <v>1200411200_</v>
      </c>
      <c r="P336" s="4" t="str">
        <v>1200411200_</v>
      </c>
      <c r="Q336" s="4" t="str">
        <v>HPQ/BP chung</v>
      </c>
      <c r="R336" s="4" t="str">
        <v>Nội đa khoa</v>
      </c>
      <c r="S336" s="4" t="str">
        <v>-</v>
      </c>
    </row>
    <row r="337" spans="3:19" ht="13.8" x14ac:dyDescent="0.3">
      <c r="C337" s="1" t="s">
        <v>341</v>
      </c>
      <c r="D337" s="1" t="s">
        <v>2426</v>
      </c>
      <c r="E337" s="1" t="s">
        <v>2070</v>
      </c>
      <c r="F337" s="1" t="s">
        <v>175</v>
      </c>
      <c r="G337" s="1"/>
      <c r="H337" s="1"/>
      <c r="I337" s="1"/>
      <c r="J337" s="1"/>
      <c r="K337">
        <f>_xlfn.XLOOKUP(L_CC[[#This Row],[PC center]],L_PC[Profit center],L_PC[PC name])</f>
        <v>0</v>
      </c>
      <c r="L337" t="str">
        <f>_xlfn.XLOOKUP(L_CC[[#This Row],[Fund center]],L_FC[Fund center],L_FC[Site],"")</f>
        <v>HPQ</v>
      </c>
      <c r="M337" s="4">
        <v>0</v>
      </c>
      <c r="N337" s="4">
        <v>0</v>
      </c>
      <c r="O337" s="4" t="str">
        <v>1200412100_</v>
      </c>
      <c r="P337" s="4" t="str">
        <v>1200412100_</v>
      </c>
      <c r="Q337" s="4" t="str">
        <v>HPQ/BP chung</v>
      </c>
      <c r="R337" s="4" t="str">
        <v>Nội đa khoa</v>
      </c>
      <c r="S337" s="4" t="str">
        <v>-</v>
      </c>
    </row>
    <row r="338" spans="3:19" ht="13.8" x14ac:dyDescent="0.3">
      <c r="C338" s="1" t="s">
        <v>342</v>
      </c>
      <c r="D338" s="1" t="s">
        <v>2427</v>
      </c>
      <c r="E338" s="1" t="s">
        <v>2070</v>
      </c>
      <c r="F338" s="1" t="s">
        <v>2105</v>
      </c>
      <c r="G338" s="1"/>
      <c r="H338" s="1"/>
      <c r="I338" s="1"/>
      <c r="J338" s="1"/>
      <c r="K338">
        <f>_xlfn.XLOOKUP(L_CC[[#This Row],[PC center]],L_PC[Profit center],L_PC[PC name])</f>
        <v>0</v>
      </c>
      <c r="L338" t="str">
        <f>_xlfn.XLOOKUP(L_CC[[#This Row],[Fund center]],L_FC[Fund center],L_FC[Site],"")</f>
        <v>HPQ</v>
      </c>
      <c r="M338" s="4">
        <v>0</v>
      </c>
      <c r="N338" s="4">
        <v>0</v>
      </c>
      <c r="O338" s="4" t="str">
        <v>1200414100_</v>
      </c>
      <c r="P338" s="4" t="str">
        <v>1200414100_</v>
      </c>
      <c r="Q338" s="4" t="str">
        <v>HPQ/BP chung</v>
      </c>
      <c r="R338" s="4" t="str">
        <v>CK khác</v>
      </c>
      <c r="S338" s="4" t="str">
        <v>-</v>
      </c>
    </row>
    <row r="339" spans="3:19" ht="13.8" x14ac:dyDescent="0.3">
      <c r="C339" s="1" t="s">
        <v>343</v>
      </c>
      <c r="D339" s="1" t="s">
        <v>2428</v>
      </c>
      <c r="E339" s="1" t="s">
        <v>2070</v>
      </c>
      <c r="F339" s="1" t="s">
        <v>208</v>
      </c>
      <c r="G339" s="1"/>
      <c r="H339" s="1"/>
      <c r="I339" s="1"/>
      <c r="J339" s="1"/>
      <c r="K339">
        <f>_xlfn.XLOOKUP(L_CC[[#This Row],[PC center]],L_PC[Profit center],L_PC[PC name])</f>
        <v>0</v>
      </c>
      <c r="L339" t="str">
        <f>_xlfn.XLOOKUP(L_CC[[#This Row],[Fund center]],L_FC[Fund center],L_FC[Site],"")</f>
        <v>HPQ</v>
      </c>
      <c r="M339" s="4">
        <v>0</v>
      </c>
      <c r="N339" s="4">
        <v>0</v>
      </c>
      <c r="O339" s="4" t="str">
        <v>1200415100_</v>
      </c>
      <c r="P339" s="4" t="str">
        <v>1200415100_</v>
      </c>
      <c r="Q339" s="4" t="str">
        <v>HPQ/BP chung</v>
      </c>
      <c r="R339" s="4" t="str">
        <v>Gây mê giảm đau</v>
      </c>
      <c r="S339" s="4" t="str">
        <v>-</v>
      </c>
    </row>
    <row r="340" spans="3:19" ht="13.8" x14ac:dyDescent="0.3">
      <c r="C340" s="1" t="s">
        <v>344</v>
      </c>
      <c r="D340" s="1" t="s">
        <v>2429</v>
      </c>
      <c r="E340" s="1" t="s">
        <v>2070</v>
      </c>
      <c r="F340" s="1" t="s">
        <v>208</v>
      </c>
      <c r="G340" s="1"/>
      <c r="H340" s="1"/>
      <c r="I340" s="1"/>
      <c r="J340" s="1"/>
      <c r="K340">
        <f>_xlfn.XLOOKUP(L_CC[[#This Row],[PC center]],L_PC[Profit center],L_PC[PC name])</f>
        <v>0</v>
      </c>
      <c r="L340" t="str">
        <f>_xlfn.XLOOKUP(L_CC[[#This Row],[Fund center]],L_FC[Fund center],L_FC[Site],"")</f>
        <v>HPQ</v>
      </c>
      <c r="M340" s="4">
        <v>0</v>
      </c>
      <c r="N340" s="4">
        <v>0</v>
      </c>
      <c r="O340" s="4" t="str">
        <v>1200415200_</v>
      </c>
      <c r="P340" s="4" t="str">
        <v>1200415200_</v>
      </c>
      <c r="Q340" s="4" t="str">
        <v>HPQ/BP chung</v>
      </c>
      <c r="R340" s="4" t="str">
        <v>Gây mê giảm đau</v>
      </c>
      <c r="S340" s="4" t="str">
        <v>-</v>
      </c>
    </row>
    <row r="341" spans="3:19" ht="13.8" x14ac:dyDescent="0.3">
      <c r="C341" s="1" t="s">
        <v>345</v>
      </c>
      <c r="D341" s="1" t="s">
        <v>2430</v>
      </c>
      <c r="E341" s="1" t="s">
        <v>2070</v>
      </c>
      <c r="F341" s="1" t="s">
        <v>208</v>
      </c>
      <c r="G341" s="1"/>
      <c r="H341" s="1"/>
      <c r="I341" s="1"/>
      <c r="J341" s="1"/>
      <c r="K341">
        <f>_xlfn.XLOOKUP(L_CC[[#This Row],[PC center]],L_PC[Profit center],L_PC[PC name])</f>
        <v>0</v>
      </c>
      <c r="L341" t="str">
        <f>_xlfn.XLOOKUP(L_CC[[#This Row],[Fund center]],L_FC[Fund center],L_FC[Site],"")</f>
        <v>HPQ</v>
      </c>
      <c r="M341" s="4">
        <v>0</v>
      </c>
      <c r="N341" s="4">
        <v>0</v>
      </c>
      <c r="O341" s="4" t="str">
        <v>1200415300_</v>
      </c>
      <c r="P341" s="4" t="str">
        <v>1200415300_</v>
      </c>
      <c r="Q341" s="4" t="str">
        <v>HPQ/BP chung</v>
      </c>
      <c r="R341" s="4" t="str">
        <v>Gây mê giảm đau</v>
      </c>
      <c r="S341" s="4" t="str">
        <v>-</v>
      </c>
    </row>
    <row r="342" spans="3:19" ht="13.8" x14ac:dyDescent="0.3">
      <c r="C342" s="1" t="s">
        <v>346</v>
      </c>
      <c r="D342" s="1" t="s">
        <v>2431</v>
      </c>
      <c r="E342" s="1" t="s">
        <v>2070</v>
      </c>
      <c r="F342" s="1" t="s">
        <v>208</v>
      </c>
      <c r="G342" s="1"/>
      <c r="H342" s="1"/>
      <c r="I342" s="1"/>
      <c r="J342" s="1"/>
      <c r="K342">
        <f>_xlfn.XLOOKUP(L_CC[[#This Row],[PC center]],L_PC[Profit center],L_PC[PC name])</f>
        <v>0</v>
      </c>
      <c r="L342" t="str">
        <f>_xlfn.XLOOKUP(L_CC[[#This Row],[Fund center]],L_FC[Fund center],L_FC[Site],"")</f>
        <v>HPQ</v>
      </c>
      <c r="M342" s="4">
        <v>0</v>
      </c>
      <c r="N342" s="4">
        <v>0</v>
      </c>
      <c r="O342" s="4" t="str">
        <v>1200415400_</v>
      </c>
      <c r="P342" s="4" t="str">
        <v>1200415400_</v>
      </c>
      <c r="Q342" s="4" t="str">
        <v>HPQ/BP chung</v>
      </c>
      <c r="R342" s="4" t="str">
        <v>Gây mê giảm đau</v>
      </c>
      <c r="S342" s="4" t="str">
        <v>-</v>
      </c>
    </row>
    <row r="343" spans="3:19" ht="13.8" x14ac:dyDescent="0.3">
      <c r="C343" s="1" t="s">
        <v>347</v>
      </c>
      <c r="D343" s="1" t="s">
        <v>2432</v>
      </c>
      <c r="E343" s="1" t="s">
        <v>2070</v>
      </c>
      <c r="F343" s="1" t="s">
        <v>175</v>
      </c>
      <c r="G343" s="1"/>
      <c r="H343" s="1"/>
      <c r="I343" s="1"/>
      <c r="J343" s="1"/>
      <c r="K343">
        <f>_xlfn.XLOOKUP(L_CC[[#This Row],[PC center]],L_PC[Profit center],L_PC[PC name])</f>
        <v>0</v>
      </c>
      <c r="L343" t="str">
        <f>_xlfn.XLOOKUP(L_CC[[#This Row],[Fund center]],L_FC[Fund center],L_FC[Site],"")</f>
        <v>HPQ</v>
      </c>
      <c r="M343" s="4">
        <v>0</v>
      </c>
      <c r="N343" s="4">
        <v>0</v>
      </c>
      <c r="O343" s="4" t="str">
        <v>1200416000_</v>
      </c>
      <c r="P343" s="4" t="str">
        <v>1200416000_</v>
      </c>
      <c r="Q343" s="4" t="str">
        <v>HPQ/BP chung</v>
      </c>
      <c r="R343" s="4" t="str">
        <v>Nội đa khoa</v>
      </c>
      <c r="S343" s="4" t="str">
        <v>-</v>
      </c>
    </row>
    <row r="344" spans="3:19" ht="13.8" x14ac:dyDescent="0.3">
      <c r="C344" s="1" t="s">
        <v>348</v>
      </c>
      <c r="D344" s="1" t="s">
        <v>2433</v>
      </c>
      <c r="E344" s="1" t="s">
        <v>2070</v>
      </c>
      <c r="F344" s="1" t="s">
        <v>3658</v>
      </c>
      <c r="G344" s="1"/>
      <c r="H344" s="1"/>
      <c r="I344" s="1"/>
      <c r="J344" s="1"/>
      <c r="K344">
        <f>_xlfn.XLOOKUP(L_CC[[#This Row],[PC center]],L_PC[Profit center],L_PC[PC name])</f>
        <v>0</v>
      </c>
      <c r="L344" t="str">
        <f>_xlfn.XLOOKUP(L_CC[[#This Row],[Fund center]],L_FC[Fund center],L_FC[Site],"")</f>
        <v>HPQ</v>
      </c>
      <c r="M344" s="4">
        <v>0</v>
      </c>
      <c r="N344" s="4">
        <v>0</v>
      </c>
      <c r="O344" s="4" t="str">
        <v>1200501000_</v>
      </c>
      <c r="P344" s="4" t="str">
        <v>1200501000_</v>
      </c>
      <c r="Q344" s="4" t="str">
        <v>HPQ/BP chung</v>
      </c>
      <c r="R344" s="4" t="str">
        <v>Dược</v>
      </c>
      <c r="S344" s="4" t="str">
        <v>-</v>
      </c>
    </row>
    <row r="345" spans="3:19" ht="13.8" x14ac:dyDescent="0.3">
      <c r="C345" s="1" t="s">
        <v>349</v>
      </c>
      <c r="D345" s="1" t="s">
        <v>2434</v>
      </c>
      <c r="E345" s="1" t="s">
        <v>2070</v>
      </c>
      <c r="F345" s="1" t="s">
        <v>3658</v>
      </c>
      <c r="G345" s="1"/>
      <c r="H345" s="1"/>
      <c r="I345" s="1"/>
      <c r="J345" s="1"/>
      <c r="K345">
        <f>_xlfn.XLOOKUP(L_CC[[#This Row],[PC center]],L_PC[Profit center],L_PC[PC name])</f>
        <v>0</v>
      </c>
      <c r="L345" t="str">
        <f>_xlfn.XLOOKUP(L_CC[[#This Row],[Fund center]],L_FC[Fund center],L_FC[Site],"")</f>
        <v>HPQ</v>
      </c>
      <c r="M345" s="4">
        <v>0</v>
      </c>
      <c r="N345" s="4">
        <v>0</v>
      </c>
      <c r="O345" s="4" t="str">
        <v>1200502000_</v>
      </c>
      <c r="P345" s="4" t="str">
        <v>1200502000_</v>
      </c>
      <c r="Q345" s="4" t="str">
        <v>HPQ/BP chung</v>
      </c>
      <c r="R345" s="4" t="str">
        <v>Dược</v>
      </c>
      <c r="S345" s="4" t="str">
        <v>-</v>
      </c>
    </row>
    <row r="346" spans="3:19" ht="13.8" x14ac:dyDescent="0.3">
      <c r="C346" s="1" t="s">
        <v>350</v>
      </c>
      <c r="D346" s="1" t="s">
        <v>3160</v>
      </c>
      <c r="E346" s="1" t="s">
        <v>2070</v>
      </c>
      <c r="F346" s="1" t="s">
        <v>3658</v>
      </c>
      <c r="G346" s="1"/>
      <c r="H346" s="1"/>
      <c r="I346" s="1"/>
      <c r="J346" s="1"/>
      <c r="K346">
        <f>_xlfn.XLOOKUP(L_CC[[#This Row],[PC center]],L_PC[Profit center],L_PC[PC name])</f>
        <v>0</v>
      </c>
      <c r="L346" t="str">
        <f>_xlfn.XLOOKUP(L_CC[[#This Row],[Fund center]],L_FC[Fund center],L_FC[Site],"")</f>
        <v>HPQ</v>
      </c>
      <c r="M346" s="4">
        <v>0</v>
      </c>
      <c r="N346" s="4">
        <v>0</v>
      </c>
      <c r="O346" s="4" t="str">
        <v>1200502001_</v>
      </c>
      <c r="P346" s="4" t="str">
        <v>1200502001_</v>
      </c>
      <c r="Q346" s="4" t="str">
        <v>HPQ/BP chung</v>
      </c>
      <c r="R346" s="4" t="str">
        <v>Dược</v>
      </c>
      <c r="S346" s="4" t="str">
        <v>-</v>
      </c>
    </row>
    <row r="347" spans="3:19" ht="13.8" x14ac:dyDescent="0.3">
      <c r="C347" s="1" t="s">
        <v>351</v>
      </c>
      <c r="D347" s="1" t="s">
        <v>2435</v>
      </c>
      <c r="E347" s="1" t="s">
        <v>2070</v>
      </c>
      <c r="F347" s="1" t="s">
        <v>2105</v>
      </c>
      <c r="G347" s="1"/>
      <c r="H347" s="1"/>
      <c r="I347" s="1"/>
      <c r="J347" s="1"/>
      <c r="K347">
        <f>_xlfn.XLOOKUP(L_CC[[#This Row],[PC center]],L_PC[Profit center],L_PC[PC name])</f>
        <v>0</v>
      </c>
      <c r="L347" t="str">
        <f>_xlfn.XLOOKUP(L_CC[[#This Row],[Fund center]],L_FC[Fund center],L_FC[Site],"")</f>
        <v>HPQ</v>
      </c>
      <c r="M347" s="4">
        <v>0</v>
      </c>
      <c r="N347" s="4">
        <v>0</v>
      </c>
      <c r="O347" s="4" t="str">
        <v>1200901000_</v>
      </c>
      <c r="P347" s="4" t="str">
        <v>1200901000_</v>
      </c>
      <c r="Q347" s="4" t="str">
        <v>HPQ/BP chung</v>
      </c>
      <c r="R347" s="4" t="str">
        <v>CK khác</v>
      </c>
      <c r="S347" s="4" t="str">
        <v>-</v>
      </c>
    </row>
    <row r="348" spans="3:19" ht="13.8" x14ac:dyDescent="0.3">
      <c r="C348" s="1" t="s">
        <v>2437</v>
      </c>
      <c r="D348" s="1" t="s">
        <v>2438</v>
      </c>
      <c r="E348" s="1" t="s">
        <v>2070</v>
      </c>
      <c r="F348" s="1" t="s">
        <v>2105</v>
      </c>
      <c r="G348" s="1"/>
      <c r="H348" s="1"/>
      <c r="I348" s="1"/>
      <c r="J348" s="1"/>
      <c r="K348">
        <f>_xlfn.XLOOKUP(L_CC[[#This Row],[PC center]],L_PC[Profit center],L_PC[PC name])</f>
        <v>0</v>
      </c>
      <c r="L348" t="str">
        <f>_xlfn.XLOOKUP(L_CC[[#This Row],[Fund center]],L_FC[Fund center],L_FC[Site],"")</f>
        <v>HPQ</v>
      </c>
      <c r="M348" s="4">
        <v>0</v>
      </c>
      <c r="N348" s="4">
        <v>0</v>
      </c>
      <c r="O348" s="4" t="str">
        <v>1201000000_</v>
      </c>
      <c r="P348" s="4" t="str">
        <v>1201000000_</v>
      </c>
      <c r="Q348" s="4" t="str">
        <v>HPQ/BP chung</v>
      </c>
      <c r="R348" s="4" t="str">
        <v>CK khác</v>
      </c>
      <c r="S348" s="4" t="str">
        <v>-</v>
      </c>
    </row>
    <row r="349" spans="3:19" ht="13.8" x14ac:dyDescent="0.3">
      <c r="C349" s="1" t="s">
        <v>2439</v>
      </c>
      <c r="D349" s="1" t="s">
        <v>2440</v>
      </c>
      <c r="E349" s="1" t="s">
        <v>2070</v>
      </c>
      <c r="F349" s="1" t="s">
        <v>2105</v>
      </c>
      <c r="G349" s="1"/>
      <c r="H349" s="1"/>
      <c r="I349" s="1"/>
      <c r="J349" s="1"/>
      <c r="K349">
        <f>_xlfn.XLOOKUP(L_CC[[#This Row],[PC center]],L_PC[Profit center],L_PC[PC name])</f>
        <v>0</v>
      </c>
      <c r="L349" t="str">
        <f>_xlfn.XLOOKUP(L_CC[[#This Row],[Fund center]],L_FC[Fund center],L_FC[Site],"")</f>
        <v>HPQ</v>
      </c>
      <c r="M349" s="4">
        <v>0</v>
      </c>
      <c r="N349" s="4">
        <v>0</v>
      </c>
      <c r="O349" s="4" t="str">
        <v>1201100000_</v>
      </c>
      <c r="P349" s="4" t="str">
        <v>1201100000_</v>
      </c>
      <c r="Q349" s="4" t="str">
        <v>HPQ/BP chung</v>
      </c>
      <c r="R349" s="4" t="str">
        <v>CK khác</v>
      </c>
      <c r="S349" s="4" t="str">
        <v>-</v>
      </c>
    </row>
    <row r="350" spans="3:19" ht="13.8" x14ac:dyDescent="0.3">
      <c r="C350" s="1" t="s">
        <v>2441</v>
      </c>
      <c r="D350" s="1" t="s">
        <v>2442</v>
      </c>
      <c r="E350" s="1" t="s">
        <v>2070</v>
      </c>
      <c r="F350" s="1" t="s">
        <v>2105</v>
      </c>
      <c r="G350" s="1"/>
      <c r="H350" s="1"/>
      <c r="I350" s="1"/>
      <c r="J350" s="1"/>
      <c r="K350">
        <f>_xlfn.XLOOKUP(L_CC[[#This Row],[PC center]],L_PC[Profit center],L_PC[PC name])</f>
        <v>0</v>
      </c>
      <c r="L350" t="str">
        <f>_xlfn.XLOOKUP(L_CC[[#This Row],[Fund center]],L_FC[Fund center],L_FC[Site],"")</f>
        <v>HPQ</v>
      </c>
      <c r="M350" s="4">
        <v>0</v>
      </c>
      <c r="N350" s="4">
        <v>0</v>
      </c>
      <c r="O350" s="4" t="str">
        <v>1201101000_</v>
      </c>
      <c r="P350" s="4" t="str">
        <v>1201101000_</v>
      </c>
      <c r="Q350" s="4" t="str">
        <v>HPQ/BP chung</v>
      </c>
      <c r="R350" s="4" t="str">
        <v>CK khác</v>
      </c>
      <c r="S350" s="4" t="str">
        <v>-</v>
      </c>
    </row>
    <row r="351" spans="3:19" ht="13.8" x14ac:dyDescent="0.3">
      <c r="C351" s="1" t="s">
        <v>2443</v>
      </c>
      <c r="D351" s="1" t="s">
        <v>2444</v>
      </c>
      <c r="E351" s="1" t="s">
        <v>2070</v>
      </c>
      <c r="F351" s="1" t="s">
        <v>2105</v>
      </c>
      <c r="G351" s="1"/>
      <c r="H351" s="1"/>
      <c r="I351" s="1"/>
      <c r="J351" s="1"/>
      <c r="K351">
        <f>_xlfn.XLOOKUP(L_CC[[#This Row],[PC center]],L_PC[Profit center],L_PC[PC name])</f>
        <v>0</v>
      </c>
      <c r="L351" t="str">
        <f>_xlfn.XLOOKUP(L_CC[[#This Row],[Fund center]],L_FC[Fund center],L_FC[Site],"")</f>
        <v>HPQ</v>
      </c>
      <c r="M351" s="4">
        <v>0</v>
      </c>
      <c r="N351" s="4">
        <v>0</v>
      </c>
      <c r="O351" s="4" t="str">
        <v>1201102000_</v>
      </c>
      <c r="P351" s="4" t="str">
        <v>1201102000_</v>
      </c>
      <c r="Q351" s="4" t="str">
        <v>HPQ/BP chung</v>
      </c>
      <c r="R351" s="4" t="str">
        <v>CK khác</v>
      </c>
      <c r="S351" s="4" t="str">
        <v>-</v>
      </c>
    </row>
    <row r="352" spans="3:19" ht="13.8" x14ac:dyDescent="0.3">
      <c r="C352" s="1" t="s">
        <v>2445</v>
      </c>
      <c r="D352" s="1" t="s">
        <v>2446</v>
      </c>
      <c r="E352" s="1" t="s">
        <v>2070</v>
      </c>
      <c r="F352" s="1" t="s">
        <v>2105</v>
      </c>
      <c r="G352" s="1"/>
      <c r="H352" s="1"/>
      <c r="I352" s="1"/>
      <c r="J352" s="1"/>
      <c r="K352">
        <f>_xlfn.XLOOKUP(L_CC[[#This Row],[PC center]],L_PC[Profit center],L_PC[PC name])</f>
        <v>0</v>
      </c>
      <c r="L352" t="str">
        <f>_xlfn.XLOOKUP(L_CC[[#This Row],[Fund center]],L_FC[Fund center],L_FC[Site],"")</f>
        <v>HPQ</v>
      </c>
      <c r="M352" s="4">
        <v>0</v>
      </c>
      <c r="N352" s="4">
        <v>0</v>
      </c>
      <c r="O352" s="4" t="str">
        <v>1201103000_</v>
      </c>
      <c r="P352" s="4" t="str">
        <v>1201103000_</v>
      </c>
      <c r="Q352" s="4" t="str">
        <v>HPQ/BP chung</v>
      </c>
      <c r="R352" s="4" t="str">
        <v>CK khác</v>
      </c>
      <c r="S352" s="4" t="str">
        <v>-</v>
      </c>
    </row>
    <row r="353" spans="3:19" ht="13.8" x14ac:dyDescent="0.3">
      <c r="C353" s="1" t="s">
        <v>2447</v>
      </c>
      <c r="D353" s="1" t="s">
        <v>2448</v>
      </c>
      <c r="E353" s="1" t="s">
        <v>2070</v>
      </c>
      <c r="F353" s="1" t="s">
        <v>2105</v>
      </c>
      <c r="G353" s="1"/>
      <c r="H353" s="1"/>
      <c r="I353" s="1"/>
      <c r="J353" s="1"/>
      <c r="K353">
        <f>_xlfn.XLOOKUP(L_CC[[#This Row],[PC center]],L_PC[Profit center],L_PC[PC name])</f>
        <v>0</v>
      </c>
      <c r="L353" t="str">
        <f>_xlfn.XLOOKUP(L_CC[[#This Row],[Fund center]],L_FC[Fund center],L_FC[Site],"")</f>
        <v>HPQ</v>
      </c>
      <c r="M353" s="4">
        <v>0</v>
      </c>
      <c r="N353" s="4">
        <v>0</v>
      </c>
      <c r="O353" s="4" t="str">
        <v>1201104000_</v>
      </c>
      <c r="P353" s="4" t="str">
        <v>1201104000_</v>
      </c>
      <c r="Q353" s="4" t="str">
        <v>HPQ/BP chung</v>
      </c>
      <c r="R353" s="4" t="str">
        <v>CK khác</v>
      </c>
      <c r="S353" s="4" t="str">
        <v>-</v>
      </c>
    </row>
    <row r="354" spans="3:19" ht="13.8" x14ac:dyDescent="0.3">
      <c r="C354" s="1" t="s">
        <v>2449</v>
      </c>
      <c r="D354" s="1" t="s">
        <v>2450</v>
      </c>
      <c r="E354" s="1" t="s">
        <v>2070</v>
      </c>
      <c r="F354" s="1" t="s">
        <v>2105</v>
      </c>
      <c r="G354" s="1"/>
      <c r="H354" s="1"/>
      <c r="I354" s="1"/>
      <c r="J354" s="1"/>
      <c r="K354">
        <f>_xlfn.XLOOKUP(L_CC[[#This Row],[PC center]],L_PC[Profit center],L_PC[PC name])</f>
        <v>0</v>
      </c>
      <c r="L354" t="str">
        <f>_xlfn.XLOOKUP(L_CC[[#This Row],[Fund center]],L_FC[Fund center],L_FC[Site],"")</f>
        <v>HPQ</v>
      </c>
      <c r="M354" s="4">
        <v>0</v>
      </c>
      <c r="N354" s="4">
        <v>0</v>
      </c>
      <c r="O354" s="4" t="str">
        <v>1201105000_</v>
      </c>
      <c r="P354" s="4" t="str">
        <v>1201105000_</v>
      </c>
      <c r="Q354" s="4" t="str">
        <v>HPQ/BP chung</v>
      </c>
      <c r="R354" s="4" t="str">
        <v>CK khác</v>
      </c>
      <c r="S354" s="4" t="str">
        <v>-</v>
      </c>
    </row>
    <row r="355" spans="3:19" ht="13.8" x14ac:dyDescent="0.3">
      <c r="C355" s="1" t="s">
        <v>2451</v>
      </c>
      <c r="D355" s="1" t="s">
        <v>2452</v>
      </c>
      <c r="E355" s="1" t="s">
        <v>2070</v>
      </c>
      <c r="F355" s="1" t="s">
        <v>2105</v>
      </c>
      <c r="G355" s="1"/>
      <c r="H355" s="1"/>
      <c r="I355" s="1"/>
      <c r="J355" s="1"/>
      <c r="K355">
        <f>_xlfn.XLOOKUP(L_CC[[#This Row],[PC center]],L_PC[Profit center],L_PC[PC name])</f>
        <v>0</v>
      </c>
      <c r="L355" t="str">
        <f>_xlfn.XLOOKUP(L_CC[[#This Row],[Fund center]],L_FC[Fund center],L_FC[Site],"")</f>
        <v>HPQ</v>
      </c>
      <c r="M355" s="4">
        <v>0</v>
      </c>
      <c r="N355" s="4">
        <v>0</v>
      </c>
      <c r="O355" s="4" t="str">
        <v>1201107000_</v>
      </c>
      <c r="P355" s="4" t="str">
        <v>1201107000_</v>
      </c>
      <c r="Q355" s="4" t="str">
        <v>HPQ/BP chung</v>
      </c>
      <c r="R355" s="4" t="str">
        <v>CK khác</v>
      </c>
      <c r="S355" s="4" t="str">
        <v>-</v>
      </c>
    </row>
    <row r="356" spans="3:19" ht="13.8" x14ac:dyDescent="0.3">
      <c r="C356" s="1" t="s">
        <v>2453</v>
      </c>
      <c r="D356" s="1" t="s">
        <v>2454</v>
      </c>
      <c r="E356" s="1" t="s">
        <v>2070</v>
      </c>
      <c r="F356" s="1" t="s">
        <v>2105</v>
      </c>
      <c r="G356" s="1"/>
      <c r="H356" s="1"/>
      <c r="I356" s="1"/>
      <c r="J356" s="1"/>
      <c r="K356">
        <f>_xlfn.XLOOKUP(L_CC[[#This Row],[PC center]],L_PC[Profit center],L_PC[PC name])</f>
        <v>0</v>
      </c>
      <c r="L356" t="str">
        <f>_xlfn.XLOOKUP(L_CC[[#This Row],[Fund center]],L_FC[Fund center],L_FC[Site],"")</f>
        <v>HPQ</v>
      </c>
      <c r="M356" s="4">
        <v>0</v>
      </c>
      <c r="N356" s="4">
        <v>0</v>
      </c>
      <c r="O356" s="4" t="str">
        <v>1201109000_</v>
      </c>
      <c r="P356" s="4" t="str">
        <v>1201109000_</v>
      </c>
      <c r="Q356" s="4" t="str">
        <v>HPQ/BP chung</v>
      </c>
      <c r="R356" s="4" t="str">
        <v>CK khác</v>
      </c>
      <c r="S356" s="4" t="str">
        <v>-</v>
      </c>
    </row>
    <row r="357" spans="3:19" ht="13.8" x14ac:dyDescent="0.3">
      <c r="C357" s="1" t="s">
        <v>2455</v>
      </c>
      <c r="D357" s="1" t="s">
        <v>2456</v>
      </c>
      <c r="E357" s="1" t="s">
        <v>2070</v>
      </c>
      <c r="F357" s="1" t="s">
        <v>2105</v>
      </c>
      <c r="G357" s="1"/>
      <c r="H357" s="1"/>
      <c r="I357" s="1"/>
      <c r="J357" s="1"/>
      <c r="K357">
        <f>_xlfn.XLOOKUP(L_CC[[#This Row],[PC center]],L_PC[Profit center],L_PC[PC name])</f>
        <v>0</v>
      </c>
      <c r="L357" t="str">
        <f>_xlfn.XLOOKUP(L_CC[[#This Row],[Fund center]],L_FC[Fund center],L_FC[Site],"")</f>
        <v>HPQ</v>
      </c>
      <c r="M357" s="4">
        <v>0</v>
      </c>
      <c r="N357" s="4">
        <v>0</v>
      </c>
      <c r="O357" s="4" t="str">
        <v>1201111000_</v>
      </c>
      <c r="P357" s="4" t="str">
        <v>1201111000_</v>
      </c>
      <c r="Q357" s="4" t="str">
        <v>HPQ/BP chung</v>
      </c>
      <c r="R357" s="4" t="str">
        <v>CK khác</v>
      </c>
      <c r="S357" s="4" t="str">
        <v>-</v>
      </c>
    </row>
    <row r="358" spans="3:19" ht="13.8" x14ac:dyDescent="0.3">
      <c r="C358" s="1" t="s">
        <v>2457</v>
      </c>
      <c r="D358" s="1" t="s">
        <v>2458</v>
      </c>
      <c r="E358" s="1" t="s">
        <v>2070</v>
      </c>
      <c r="F358" s="1" t="s">
        <v>2105</v>
      </c>
      <c r="G358" s="1"/>
      <c r="H358" s="1"/>
      <c r="I358" s="1"/>
      <c r="J358" s="1"/>
      <c r="K358">
        <f>_xlfn.XLOOKUP(L_CC[[#This Row],[PC center]],L_PC[Profit center],L_PC[PC name])</f>
        <v>0</v>
      </c>
      <c r="L358" t="str">
        <f>_xlfn.XLOOKUP(L_CC[[#This Row],[Fund center]],L_FC[Fund center],L_FC[Site],"")</f>
        <v>HPQ</v>
      </c>
      <c r="M358" s="4">
        <v>0</v>
      </c>
      <c r="N358" s="4">
        <v>0</v>
      </c>
      <c r="O358" s="4" t="str">
        <v>1201112000_</v>
      </c>
      <c r="P358" s="4" t="str">
        <v>1201112000_</v>
      </c>
      <c r="Q358" s="4" t="str">
        <v>HPQ/BP chung</v>
      </c>
      <c r="R358" s="4" t="str">
        <v>CK khác</v>
      </c>
      <c r="S358" s="4" t="str">
        <v>-</v>
      </c>
    </row>
    <row r="359" spans="3:19" ht="13.8" x14ac:dyDescent="0.3">
      <c r="C359" s="1" t="s">
        <v>2459</v>
      </c>
      <c r="D359" s="1" t="s">
        <v>2460</v>
      </c>
      <c r="E359" s="1" t="s">
        <v>2070</v>
      </c>
      <c r="F359" s="1" t="s">
        <v>2105</v>
      </c>
      <c r="G359" s="1"/>
      <c r="H359" s="1"/>
      <c r="I359" s="1"/>
      <c r="J359" s="1"/>
      <c r="K359">
        <f>_xlfn.XLOOKUP(L_CC[[#This Row],[PC center]],L_PC[Profit center],L_PC[PC name])</f>
        <v>0</v>
      </c>
      <c r="L359" t="str">
        <f>_xlfn.XLOOKUP(L_CC[[#This Row],[Fund center]],L_FC[Fund center],L_FC[Site],"")</f>
        <v>HPQ</v>
      </c>
      <c r="M359" s="4">
        <v>0</v>
      </c>
      <c r="N359" s="4">
        <v>0</v>
      </c>
      <c r="O359" s="4" t="str">
        <v>1201113000_</v>
      </c>
      <c r="P359" s="4" t="str">
        <v>1201113000_</v>
      </c>
      <c r="Q359" s="4" t="str">
        <v>HPQ/BP chung</v>
      </c>
      <c r="R359" s="4" t="str">
        <v>CK khác</v>
      </c>
      <c r="S359" s="4" t="str">
        <v>-</v>
      </c>
    </row>
    <row r="360" spans="3:19" ht="13.8" x14ac:dyDescent="0.3">
      <c r="C360" s="1" t="s">
        <v>2461</v>
      </c>
      <c r="D360" s="1" t="s">
        <v>2462</v>
      </c>
      <c r="E360" s="1" t="s">
        <v>2070</v>
      </c>
      <c r="F360" s="1" t="s">
        <v>2105</v>
      </c>
      <c r="G360" s="1"/>
      <c r="H360" s="1"/>
      <c r="I360" s="1"/>
      <c r="J360" s="1"/>
      <c r="K360">
        <f>_xlfn.XLOOKUP(L_CC[[#This Row],[PC center]],L_PC[Profit center],L_PC[PC name])</f>
        <v>0</v>
      </c>
      <c r="L360" t="str">
        <f>_xlfn.XLOOKUP(L_CC[[#This Row],[Fund center]],L_FC[Fund center],L_FC[Site],"")</f>
        <v>HPQ</v>
      </c>
      <c r="M360" s="4">
        <v>0</v>
      </c>
      <c r="N360" s="4">
        <v>0</v>
      </c>
      <c r="O360" s="4" t="str">
        <v>1201114000_</v>
      </c>
      <c r="P360" s="4" t="str">
        <v>1201114000_</v>
      </c>
      <c r="Q360" s="4" t="str">
        <v>HPQ/BP chung</v>
      </c>
      <c r="R360" s="4" t="str">
        <v>CK khác</v>
      </c>
      <c r="S360" s="4" t="str">
        <v>-</v>
      </c>
    </row>
    <row r="361" spans="3:19" ht="13.8" x14ac:dyDescent="0.3">
      <c r="C361" s="1" t="s">
        <v>2463</v>
      </c>
      <c r="D361" s="1" t="s">
        <v>2464</v>
      </c>
      <c r="E361" s="1" t="s">
        <v>2070</v>
      </c>
      <c r="F361" s="1" t="s">
        <v>2105</v>
      </c>
      <c r="G361" s="1"/>
      <c r="H361" s="1"/>
      <c r="I361" s="1"/>
      <c r="J361" s="1"/>
      <c r="K361">
        <f>_xlfn.XLOOKUP(L_CC[[#This Row],[PC center]],L_PC[Profit center],L_PC[PC name])</f>
        <v>0</v>
      </c>
      <c r="L361" t="str">
        <f>_xlfn.XLOOKUP(L_CC[[#This Row],[Fund center]],L_FC[Fund center],L_FC[Site],"")</f>
        <v>HPQ</v>
      </c>
      <c r="M361" s="4">
        <v>0</v>
      </c>
      <c r="N361" s="4">
        <v>0</v>
      </c>
      <c r="O361" s="4" t="str">
        <v>1201115000_</v>
      </c>
      <c r="P361" s="4" t="str">
        <v>1201115000_</v>
      </c>
      <c r="Q361" s="4" t="str">
        <v>HPQ/BP chung</v>
      </c>
      <c r="R361" s="4" t="str">
        <v>CK khác</v>
      </c>
      <c r="S361" s="4" t="str">
        <v>-</v>
      </c>
    </row>
    <row r="362" spans="3:19" ht="13.8" x14ac:dyDescent="0.3">
      <c r="C362" s="1" t="s">
        <v>2465</v>
      </c>
      <c r="D362" s="1" t="s">
        <v>2466</v>
      </c>
      <c r="E362" s="1" t="s">
        <v>2070</v>
      </c>
      <c r="F362" s="1" t="s">
        <v>2105</v>
      </c>
      <c r="G362" s="1"/>
      <c r="H362" s="1"/>
      <c r="I362" s="1"/>
      <c r="J362" s="1"/>
      <c r="K362">
        <f>_xlfn.XLOOKUP(L_CC[[#This Row],[PC center]],L_PC[Profit center],L_PC[PC name])</f>
        <v>0</v>
      </c>
      <c r="L362" t="str">
        <f>_xlfn.XLOOKUP(L_CC[[#This Row],[Fund center]],L_FC[Fund center],L_FC[Site],"")</f>
        <v>HPQ</v>
      </c>
      <c r="M362" s="4">
        <v>0</v>
      </c>
      <c r="N362" s="4">
        <v>0</v>
      </c>
      <c r="O362" s="4" t="str">
        <v>1201116000_</v>
      </c>
      <c r="P362" s="4" t="str">
        <v>1201116000_</v>
      </c>
      <c r="Q362" s="4" t="str">
        <v>HPQ/BP chung</v>
      </c>
      <c r="R362" s="4" t="str">
        <v>CK khác</v>
      </c>
      <c r="S362" s="4" t="str">
        <v>-</v>
      </c>
    </row>
    <row r="363" spans="3:19" ht="13.8" x14ac:dyDescent="0.3">
      <c r="C363" s="1" t="s">
        <v>2467</v>
      </c>
      <c r="D363" s="1" t="s">
        <v>2468</v>
      </c>
      <c r="E363" s="1" t="s">
        <v>2070</v>
      </c>
      <c r="F363" s="1" t="s">
        <v>2105</v>
      </c>
      <c r="G363" s="1"/>
      <c r="H363" s="1"/>
      <c r="I363" s="1"/>
      <c r="J363" s="1"/>
      <c r="K363">
        <f>_xlfn.XLOOKUP(L_CC[[#This Row],[PC center]],L_PC[Profit center],L_PC[PC name])</f>
        <v>0</v>
      </c>
      <c r="L363" t="str">
        <f>_xlfn.XLOOKUP(L_CC[[#This Row],[Fund center]],L_FC[Fund center],L_FC[Site],"")</f>
        <v>HPQ</v>
      </c>
      <c r="M363" s="4">
        <v>0</v>
      </c>
      <c r="N363" s="4">
        <v>0</v>
      </c>
      <c r="O363" s="4" t="str">
        <v>1201117000_</v>
      </c>
      <c r="P363" s="4" t="str">
        <v>1201117000_</v>
      </c>
      <c r="Q363" s="4" t="str">
        <v>HPQ/BP chung</v>
      </c>
      <c r="R363" s="4" t="str">
        <v>CK khác</v>
      </c>
      <c r="S363" s="4" t="str">
        <v>-</v>
      </c>
    </row>
    <row r="364" spans="3:19" ht="13.8" x14ac:dyDescent="0.3">
      <c r="C364" s="1" t="s">
        <v>2469</v>
      </c>
      <c r="D364" s="1" t="s">
        <v>2470</v>
      </c>
      <c r="E364" s="1" t="s">
        <v>2070</v>
      </c>
      <c r="F364" s="1" t="s">
        <v>2105</v>
      </c>
      <c r="G364" s="1"/>
      <c r="H364" s="1"/>
      <c r="I364" s="1"/>
      <c r="J364" s="1"/>
      <c r="K364">
        <f>_xlfn.XLOOKUP(L_CC[[#This Row],[PC center]],L_PC[Profit center],L_PC[PC name])</f>
        <v>0</v>
      </c>
      <c r="L364" t="str">
        <f>_xlfn.XLOOKUP(L_CC[[#This Row],[Fund center]],L_FC[Fund center],L_FC[Site],"")</f>
        <v>HPQ</v>
      </c>
      <c r="M364" s="4">
        <v>0</v>
      </c>
      <c r="N364" s="4">
        <v>0</v>
      </c>
      <c r="O364" s="4" t="str">
        <v>1201201000_</v>
      </c>
      <c r="P364" s="4" t="str">
        <v>1201201000_</v>
      </c>
      <c r="Q364" s="4" t="str">
        <v>HPQ/BP chung</v>
      </c>
      <c r="R364" s="4" t="str">
        <v>CK khác</v>
      </c>
      <c r="S364" s="4" t="str">
        <v>-</v>
      </c>
    </row>
    <row r="365" spans="3:19" ht="13.8" x14ac:dyDescent="0.3">
      <c r="C365" s="1" t="s">
        <v>2471</v>
      </c>
      <c r="D365" s="1" t="s">
        <v>2472</v>
      </c>
      <c r="E365" s="1" t="s">
        <v>2070</v>
      </c>
      <c r="F365" s="1" t="s">
        <v>2105</v>
      </c>
      <c r="G365" s="1"/>
      <c r="H365" s="1"/>
      <c r="I365" s="1"/>
      <c r="J365" s="1"/>
      <c r="K365">
        <f>_xlfn.XLOOKUP(L_CC[[#This Row],[PC center]],L_PC[Profit center],L_PC[PC name])</f>
        <v>0</v>
      </c>
      <c r="L365" t="str">
        <f>_xlfn.XLOOKUP(L_CC[[#This Row],[Fund center]],L_FC[Fund center],L_FC[Site],"")</f>
        <v>HPQ</v>
      </c>
      <c r="M365" s="4">
        <v>0</v>
      </c>
      <c r="N365" s="4">
        <v>0</v>
      </c>
      <c r="O365" s="4" t="str">
        <v>1201202000_</v>
      </c>
      <c r="P365" s="4" t="str">
        <v>1201202000_</v>
      </c>
      <c r="Q365" s="4" t="str">
        <v>HPQ/BP chung</v>
      </c>
      <c r="R365" s="4" t="str">
        <v>CK khác</v>
      </c>
      <c r="S365" s="4" t="str">
        <v>-</v>
      </c>
    </row>
    <row r="366" spans="3:19" ht="13.8" x14ac:dyDescent="0.3">
      <c r="C366" s="1" t="s">
        <v>2473</v>
      </c>
      <c r="D366" s="1" t="s">
        <v>2474</v>
      </c>
      <c r="E366" s="1" t="s">
        <v>2070</v>
      </c>
      <c r="F366" s="1" t="s">
        <v>2105</v>
      </c>
      <c r="G366" s="1"/>
      <c r="H366" s="1"/>
      <c r="I366" s="1"/>
      <c r="J366" s="1"/>
      <c r="K366">
        <f>_xlfn.XLOOKUP(L_CC[[#This Row],[PC center]],L_PC[Profit center],L_PC[PC name])</f>
        <v>0</v>
      </c>
      <c r="L366" t="str">
        <f>_xlfn.XLOOKUP(L_CC[[#This Row],[Fund center]],L_FC[Fund center],L_FC[Site],"")</f>
        <v>HPQ</v>
      </c>
      <c r="M366" s="4">
        <v>0</v>
      </c>
      <c r="N366" s="4">
        <v>0</v>
      </c>
      <c r="O366" s="4" t="str">
        <v>1201203000_</v>
      </c>
      <c r="P366" s="4" t="str">
        <v>1201203000_</v>
      </c>
      <c r="Q366" s="4" t="str">
        <v>HPQ/BP chung</v>
      </c>
      <c r="R366" s="4" t="str">
        <v>CK khác</v>
      </c>
      <c r="S366" s="4" t="str">
        <v>-</v>
      </c>
    </row>
    <row r="367" spans="3:19" ht="13.8" x14ac:dyDescent="0.3">
      <c r="C367" s="1" t="s">
        <v>2475</v>
      </c>
      <c r="D367" s="1" t="s">
        <v>2476</v>
      </c>
      <c r="E367" s="1" t="s">
        <v>2070</v>
      </c>
      <c r="F367" s="1" t="s">
        <v>103</v>
      </c>
      <c r="G367" s="1"/>
      <c r="H367" s="1"/>
      <c r="I367" s="1"/>
      <c r="J367" s="1"/>
      <c r="K367">
        <f>_xlfn.XLOOKUP(L_CC[[#This Row],[PC center]],L_PC[Profit center],L_PC[PC name])</f>
        <v>0</v>
      </c>
      <c r="L367" t="str">
        <f>_xlfn.XLOOKUP(L_CC[[#This Row],[Fund center]],L_FC[Fund center],L_FC[Site],"")</f>
        <v>HPQ</v>
      </c>
      <c r="M367" s="4">
        <v>0</v>
      </c>
      <c r="N367" s="4">
        <v>0</v>
      </c>
      <c r="O367" s="4" t="str">
        <v>1201301000_</v>
      </c>
      <c r="P367" s="4" t="str">
        <v>1201301000_</v>
      </c>
      <c r="Q367" s="4" t="str">
        <v>HPQ/BP chung</v>
      </c>
      <c r="R367" s="4" t="str">
        <v>Xét nghiệm</v>
      </c>
      <c r="S367" s="4" t="str">
        <v>-</v>
      </c>
    </row>
    <row r="368" spans="3:19" ht="13.8" x14ac:dyDescent="0.3">
      <c r="C368" s="1" t="s">
        <v>2477</v>
      </c>
      <c r="D368" s="1" t="s">
        <v>2478</v>
      </c>
      <c r="E368" s="1" t="s">
        <v>2070</v>
      </c>
      <c r="F368" s="1" t="s">
        <v>103</v>
      </c>
      <c r="G368" s="1"/>
      <c r="H368" s="1"/>
      <c r="I368" s="1"/>
      <c r="J368" s="1"/>
      <c r="K368">
        <f>_xlfn.XLOOKUP(L_CC[[#This Row],[PC center]],L_PC[Profit center],L_PC[PC name])</f>
        <v>0</v>
      </c>
      <c r="L368" t="str">
        <f>_xlfn.XLOOKUP(L_CC[[#This Row],[Fund center]],L_FC[Fund center],L_FC[Site],"")</f>
        <v>HPQ</v>
      </c>
      <c r="M368" s="4">
        <v>0</v>
      </c>
      <c r="N368" s="4">
        <v>0</v>
      </c>
      <c r="O368" s="4" t="str">
        <v>1201301100_</v>
      </c>
      <c r="P368" s="4" t="str">
        <v>1201301100_</v>
      </c>
      <c r="Q368" s="4" t="str">
        <v>HPQ/BP chung</v>
      </c>
      <c r="R368" s="4" t="str">
        <v>Xét nghiệm</v>
      </c>
      <c r="S368" s="4" t="str">
        <v>-</v>
      </c>
    </row>
    <row r="369" spans="3:19" ht="13.8" x14ac:dyDescent="0.3">
      <c r="C369" s="1" t="s">
        <v>2479</v>
      </c>
      <c r="D369" s="1" t="s">
        <v>2480</v>
      </c>
      <c r="E369" s="1" t="s">
        <v>2070</v>
      </c>
      <c r="F369" s="1" t="s">
        <v>103</v>
      </c>
      <c r="G369" s="1"/>
      <c r="H369" s="1"/>
      <c r="I369" s="1"/>
      <c r="J369" s="1"/>
      <c r="K369">
        <f>_xlfn.XLOOKUP(L_CC[[#This Row],[PC center]],L_PC[Profit center],L_PC[PC name])</f>
        <v>0</v>
      </c>
      <c r="L369" t="str">
        <f>_xlfn.XLOOKUP(L_CC[[#This Row],[Fund center]],L_FC[Fund center],L_FC[Site],"")</f>
        <v>HPQ</v>
      </c>
      <c r="M369" s="4">
        <v>0</v>
      </c>
      <c r="N369" s="4">
        <v>0</v>
      </c>
      <c r="O369" s="4" t="str">
        <v>1201301200_</v>
      </c>
      <c r="P369" s="4" t="str">
        <v>1201301200_</v>
      </c>
      <c r="Q369" s="4" t="str">
        <v>HPQ/BP chung</v>
      </c>
      <c r="R369" s="4" t="str">
        <v>Xét nghiệm</v>
      </c>
      <c r="S369" s="4" t="str">
        <v>-</v>
      </c>
    </row>
    <row r="370" spans="3:19" ht="13.8" x14ac:dyDescent="0.3">
      <c r="C370" s="1" t="s">
        <v>2481</v>
      </c>
      <c r="D370" s="1" t="s">
        <v>2482</v>
      </c>
      <c r="E370" s="1" t="s">
        <v>2070</v>
      </c>
      <c r="F370" s="1" t="s">
        <v>103</v>
      </c>
      <c r="G370" s="1"/>
      <c r="H370" s="1"/>
      <c r="I370" s="1"/>
      <c r="J370" s="1"/>
      <c r="K370">
        <f>_xlfn.XLOOKUP(L_CC[[#This Row],[PC center]],L_PC[Profit center],L_PC[PC name])</f>
        <v>0</v>
      </c>
      <c r="L370" t="str">
        <f>_xlfn.XLOOKUP(L_CC[[#This Row],[Fund center]],L_FC[Fund center],L_FC[Site],"")</f>
        <v>HPQ</v>
      </c>
      <c r="M370" s="4">
        <v>0</v>
      </c>
      <c r="N370" s="4">
        <v>0</v>
      </c>
      <c r="O370" s="4" t="str">
        <v>1201301300_</v>
      </c>
      <c r="P370" s="4" t="str">
        <v>1201301300_</v>
      </c>
      <c r="Q370" s="4" t="str">
        <v>HPQ/BP chung</v>
      </c>
      <c r="R370" s="4" t="str">
        <v>Xét nghiệm</v>
      </c>
      <c r="S370" s="4" t="str">
        <v>-</v>
      </c>
    </row>
    <row r="371" spans="3:19" ht="13.8" x14ac:dyDescent="0.3">
      <c r="C371" s="1" t="s">
        <v>2483</v>
      </c>
      <c r="D371" s="1" t="s">
        <v>2484</v>
      </c>
      <c r="E371" s="1" t="s">
        <v>2070</v>
      </c>
      <c r="F371" s="1" t="s">
        <v>103</v>
      </c>
      <c r="G371" s="1"/>
      <c r="H371" s="1"/>
      <c r="I371" s="1"/>
      <c r="J371" s="1"/>
      <c r="K371">
        <f>_xlfn.XLOOKUP(L_CC[[#This Row],[PC center]],L_PC[Profit center],L_PC[PC name])</f>
        <v>0</v>
      </c>
      <c r="L371" t="str">
        <f>_xlfn.XLOOKUP(L_CC[[#This Row],[Fund center]],L_FC[Fund center],L_FC[Site],"")</f>
        <v>HPQ</v>
      </c>
      <c r="M371" s="4">
        <v>0</v>
      </c>
      <c r="N371" s="4">
        <v>0</v>
      </c>
      <c r="O371" s="4" t="str">
        <v>1201301400_</v>
      </c>
      <c r="P371" s="4" t="str">
        <v>1201301400_</v>
      </c>
      <c r="Q371" s="4" t="str">
        <v>HPQ/BP chung</v>
      </c>
      <c r="R371" s="4" t="str">
        <v>Xét nghiệm</v>
      </c>
      <c r="S371" s="4" t="str">
        <v>-</v>
      </c>
    </row>
    <row r="372" spans="3:19" ht="13.8" x14ac:dyDescent="0.3">
      <c r="C372" s="1" t="s">
        <v>2485</v>
      </c>
      <c r="D372" s="1" t="s">
        <v>2486</v>
      </c>
      <c r="E372" s="1" t="s">
        <v>2070</v>
      </c>
      <c r="F372" s="1" t="s">
        <v>103</v>
      </c>
      <c r="G372" s="1"/>
      <c r="H372" s="1"/>
      <c r="I372" s="1"/>
      <c r="J372" s="1"/>
      <c r="K372">
        <f>_xlfn.XLOOKUP(L_CC[[#This Row],[PC center]],L_PC[Profit center],L_PC[PC name])</f>
        <v>0</v>
      </c>
      <c r="L372" t="str">
        <f>_xlfn.XLOOKUP(L_CC[[#This Row],[Fund center]],L_FC[Fund center],L_FC[Site],"")</f>
        <v>HPQ</v>
      </c>
      <c r="M372" s="4">
        <v>0</v>
      </c>
      <c r="N372" s="4">
        <v>0</v>
      </c>
      <c r="O372" s="4" t="str">
        <v>1201301500_</v>
      </c>
      <c r="P372" s="4" t="str">
        <v>1201301500_</v>
      </c>
      <c r="Q372" s="4" t="str">
        <v>HPQ/BP chung</v>
      </c>
      <c r="R372" s="4" t="str">
        <v>Xét nghiệm</v>
      </c>
      <c r="S372" s="4" t="str">
        <v>-</v>
      </c>
    </row>
    <row r="373" spans="3:19" ht="13.8" x14ac:dyDescent="0.3">
      <c r="C373" s="1" t="s">
        <v>2487</v>
      </c>
      <c r="D373" s="1" t="s">
        <v>2488</v>
      </c>
      <c r="E373" s="1" t="s">
        <v>2070</v>
      </c>
      <c r="F373" s="1" t="s">
        <v>111</v>
      </c>
      <c r="G373" s="1"/>
      <c r="H373" s="1"/>
      <c r="I373" s="1"/>
      <c r="J373" s="1"/>
      <c r="K373">
        <f>_xlfn.XLOOKUP(L_CC[[#This Row],[PC center]],L_PC[Profit center],L_PC[PC name])</f>
        <v>0</v>
      </c>
      <c r="L373" t="str">
        <f>_xlfn.XLOOKUP(L_CC[[#This Row],[Fund center]],L_FC[Fund center],L_FC[Site],"")</f>
        <v>HPQ</v>
      </c>
      <c r="M373" s="4">
        <v>0</v>
      </c>
      <c r="N373" s="4">
        <v>0</v>
      </c>
      <c r="O373" s="4" t="str">
        <v>1201302000_</v>
      </c>
      <c r="P373" s="4" t="str">
        <v>1201302000_</v>
      </c>
      <c r="Q373" s="4" t="str">
        <v>HPQ/BP chung</v>
      </c>
      <c r="R373" s="4" t="str">
        <v>CĐHA</v>
      </c>
      <c r="S373" s="4" t="str">
        <v>-</v>
      </c>
    </row>
    <row r="374" spans="3:19" ht="13.8" x14ac:dyDescent="0.3">
      <c r="C374" s="1" t="s">
        <v>2489</v>
      </c>
      <c r="D374" s="1" t="s">
        <v>2490</v>
      </c>
      <c r="E374" s="1" t="s">
        <v>2070</v>
      </c>
      <c r="F374" s="1" t="s">
        <v>111</v>
      </c>
      <c r="G374" s="1"/>
      <c r="H374" s="1"/>
      <c r="I374" s="1"/>
      <c r="J374" s="1"/>
      <c r="K374">
        <f>_xlfn.XLOOKUP(L_CC[[#This Row],[PC center]],L_PC[Profit center],L_PC[PC name])</f>
        <v>0</v>
      </c>
      <c r="L374" t="str">
        <f>_xlfn.XLOOKUP(L_CC[[#This Row],[Fund center]],L_FC[Fund center],L_FC[Site],"")</f>
        <v>HPQ</v>
      </c>
      <c r="M374" s="4">
        <v>0</v>
      </c>
      <c r="N374" s="4">
        <v>0</v>
      </c>
      <c r="O374" s="4" t="str">
        <v>1201302100_</v>
      </c>
      <c r="P374" s="4" t="str">
        <v>1201302100_</v>
      </c>
      <c r="Q374" s="4" t="str">
        <v>HPQ/BP chung</v>
      </c>
      <c r="R374" s="4" t="str">
        <v>CĐHA</v>
      </c>
      <c r="S374" s="4" t="str">
        <v>-</v>
      </c>
    </row>
    <row r="375" spans="3:19" ht="13.8" x14ac:dyDescent="0.3">
      <c r="C375" s="1" t="s">
        <v>2491</v>
      </c>
      <c r="D375" s="1" t="s">
        <v>2492</v>
      </c>
      <c r="E375" s="1" t="s">
        <v>2070</v>
      </c>
      <c r="F375" s="1" t="s">
        <v>111</v>
      </c>
      <c r="G375" s="1"/>
      <c r="H375" s="1"/>
      <c r="I375" s="1"/>
      <c r="J375" s="1"/>
      <c r="K375">
        <f>_xlfn.XLOOKUP(L_CC[[#This Row],[PC center]],L_PC[Profit center],L_PC[PC name])</f>
        <v>0</v>
      </c>
      <c r="L375" t="str">
        <f>_xlfn.XLOOKUP(L_CC[[#This Row],[Fund center]],L_FC[Fund center],L_FC[Site],"")</f>
        <v>HPQ</v>
      </c>
      <c r="M375" s="4">
        <v>0</v>
      </c>
      <c r="N375" s="4">
        <v>0</v>
      </c>
      <c r="O375" s="4" t="str">
        <v>1201302200_</v>
      </c>
      <c r="P375" s="4" t="str">
        <v>1201302200_</v>
      </c>
      <c r="Q375" s="4" t="str">
        <v>HPQ/BP chung</v>
      </c>
      <c r="R375" s="4" t="str">
        <v>CĐHA</v>
      </c>
      <c r="S375" s="4" t="str">
        <v>-</v>
      </c>
    </row>
    <row r="376" spans="3:19" ht="13.8" x14ac:dyDescent="0.3">
      <c r="C376" s="1" t="s">
        <v>2493</v>
      </c>
      <c r="D376" s="1" t="s">
        <v>2494</v>
      </c>
      <c r="E376" s="1" t="s">
        <v>2070</v>
      </c>
      <c r="F376" s="1" t="s">
        <v>111</v>
      </c>
      <c r="G376" s="1"/>
      <c r="H376" s="1"/>
      <c r="I376" s="1"/>
      <c r="J376" s="1"/>
      <c r="K376">
        <f>_xlfn.XLOOKUP(L_CC[[#This Row],[PC center]],L_PC[Profit center],L_PC[PC name])</f>
        <v>0</v>
      </c>
      <c r="L376" t="str">
        <f>_xlfn.XLOOKUP(L_CC[[#This Row],[Fund center]],L_FC[Fund center],L_FC[Site],"")</f>
        <v>HPQ</v>
      </c>
      <c r="M376" s="4">
        <v>0</v>
      </c>
      <c r="N376" s="4">
        <v>0</v>
      </c>
      <c r="O376" s="4" t="str">
        <v>1201302300_</v>
      </c>
      <c r="P376" s="4" t="str">
        <v>1201302300_</v>
      </c>
      <c r="Q376" s="4" t="str">
        <v>HPQ/BP chung</v>
      </c>
      <c r="R376" s="4" t="str">
        <v>CĐHA</v>
      </c>
      <c r="S376" s="4" t="str">
        <v>-</v>
      </c>
    </row>
    <row r="377" spans="3:19" ht="13.8" x14ac:dyDescent="0.3">
      <c r="C377" s="1" t="s">
        <v>2495</v>
      </c>
      <c r="D377" s="1" t="s">
        <v>2496</v>
      </c>
      <c r="E377" s="1" t="s">
        <v>2070</v>
      </c>
      <c r="F377" s="1" t="s">
        <v>111</v>
      </c>
      <c r="G377" s="1"/>
      <c r="H377" s="1"/>
      <c r="I377" s="1"/>
      <c r="J377" s="1"/>
      <c r="K377">
        <f>_xlfn.XLOOKUP(L_CC[[#This Row],[PC center]],L_PC[Profit center],L_PC[PC name])</f>
        <v>0</v>
      </c>
      <c r="L377" t="str">
        <f>_xlfn.XLOOKUP(L_CC[[#This Row],[Fund center]],L_FC[Fund center],L_FC[Site],"")</f>
        <v>HPQ</v>
      </c>
      <c r="M377" s="4">
        <v>0</v>
      </c>
      <c r="N377" s="4">
        <v>0</v>
      </c>
      <c r="O377" s="4" t="str">
        <v>1201302500_</v>
      </c>
      <c r="P377" s="4" t="str">
        <v>1201302500_</v>
      </c>
      <c r="Q377" s="4" t="str">
        <v>HPQ/BP chung</v>
      </c>
      <c r="R377" s="4" t="str">
        <v>CĐHA</v>
      </c>
      <c r="S377" s="4" t="str">
        <v>-</v>
      </c>
    </row>
    <row r="378" spans="3:19" ht="13.8" x14ac:dyDescent="0.3">
      <c r="C378" s="1" t="s">
        <v>2497</v>
      </c>
      <c r="D378" s="1" t="s">
        <v>2498</v>
      </c>
      <c r="E378" s="1" t="s">
        <v>2070</v>
      </c>
      <c r="F378" s="1" t="s">
        <v>2105</v>
      </c>
      <c r="G378" s="1"/>
      <c r="H378" s="1"/>
      <c r="I378" s="1"/>
      <c r="J378" s="1"/>
      <c r="K378">
        <f>_xlfn.XLOOKUP(L_CC[[#This Row],[PC center]],L_PC[Profit center],L_PC[PC name])</f>
        <v>0</v>
      </c>
      <c r="L378" t="str">
        <f>_xlfn.XLOOKUP(L_CC[[#This Row],[Fund center]],L_FC[Fund center],L_FC[Site],"")</f>
        <v>HPQ</v>
      </c>
      <c r="M378" s="4">
        <v>0</v>
      </c>
      <c r="N378" s="4">
        <v>0</v>
      </c>
      <c r="O378" s="4" t="str">
        <v>1201303000_</v>
      </c>
      <c r="P378" s="4" t="str">
        <v>1201303000_</v>
      </c>
      <c r="Q378" s="4" t="str">
        <v>HPQ/BP chung</v>
      </c>
      <c r="R378" s="4" t="str">
        <v>CK khác</v>
      </c>
      <c r="S378" s="4" t="str">
        <v>-</v>
      </c>
    </row>
    <row r="379" spans="3:19" ht="13.8" x14ac:dyDescent="0.3">
      <c r="C379" s="1" t="s">
        <v>2499</v>
      </c>
      <c r="D379" s="1" t="s">
        <v>2500</v>
      </c>
      <c r="E379" s="1" t="s">
        <v>2070</v>
      </c>
      <c r="F379" s="1" t="s">
        <v>2105</v>
      </c>
      <c r="G379" s="1"/>
      <c r="H379" s="1"/>
      <c r="I379" s="1"/>
      <c r="J379" s="1"/>
      <c r="K379">
        <f>_xlfn.XLOOKUP(L_CC[[#This Row],[PC center]],L_PC[Profit center],L_PC[PC name])</f>
        <v>0</v>
      </c>
      <c r="L379" t="str">
        <f>_xlfn.XLOOKUP(L_CC[[#This Row],[Fund center]],L_FC[Fund center],L_FC[Site],"")</f>
        <v>HPQ</v>
      </c>
      <c r="M379" s="4">
        <v>0</v>
      </c>
      <c r="N379" s="4">
        <v>0</v>
      </c>
      <c r="O379" s="4" t="str">
        <v>1201304000_</v>
      </c>
      <c r="P379" s="4" t="str">
        <v>1201304000_</v>
      </c>
      <c r="Q379" s="4" t="str">
        <v>HPQ/BP chung</v>
      </c>
      <c r="R379" s="4" t="str">
        <v>CK khác</v>
      </c>
      <c r="S379" s="4" t="str">
        <v>-</v>
      </c>
    </row>
    <row r="380" spans="3:19" ht="13.8" x14ac:dyDescent="0.3">
      <c r="C380" s="1" t="s">
        <v>2501</v>
      </c>
      <c r="D380" s="1" t="s">
        <v>2502</v>
      </c>
      <c r="E380" s="1" t="s">
        <v>2070</v>
      </c>
      <c r="F380" s="1" t="s">
        <v>2105</v>
      </c>
      <c r="G380" s="1"/>
      <c r="H380" s="1"/>
      <c r="I380" s="1"/>
      <c r="J380" s="1"/>
      <c r="K380">
        <f>_xlfn.XLOOKUP(L_CC[[#This Row],[PC center]],L_PC[Profit center],L_PC[PC name])</f>
        <v>0</v>
      </c>
      <c r="L380" t="str">
        <f>_xlfn.XLOOKUP(L_CC[[#This Row],[Fund center]],L_FC[Fund center],L_FC[Site],"")</f>
        <v>HPQ</v>
      </c>
      <c r="M380" s="4">
        <v>0</v>
      </c>
      <c r="N380" s="4">
        <v>0</v>
      </c>
      <c r="O380" s="4" t="str">
        <v>1201305000_</v>
      </c>
      <c r="P380" s="4" t="str">
        <v>1201305000_</v>
      </c>
      <c r="Q380" s="4" t="str">
        <v>HPQ/BP chung</v>
      </c>
      <c r="R380" s="4" t="str">
        <v>CK khác</v>
      </c>
      <c r="S380" s="4" t="str">
        <v>-</v>
      </c>
    </row>
    <row r="381" spans="3:19" ht="13.8" x14ac:dyDescent="0.3">
      <c r="C381" s="1" t="s">
        <v>2503</v>
      </c>
      <c r="D381" s="1" t="s">
        <v>2504</v>
      </c>
      <c r="E381" s="1" t="s">
        <v>2070</v>
      </c>
      <c r="F381" s="1" t="s">
        <v>2105</v>
      </c>
      <c r="G381" s="1"/>
      <c r="H381" s="1"/>
      <c r="I381" s="1"/>
      <c r="J381" s="1"/>
      <c r="K381">
        <f>_xlfn.XLOOKUP(L_CC[[#This Row],[PC center]],L_PC[Profit center],L_PC[PC name])</f>
        <v>0</v>
      </c>
      <c r="L381" t="str">
        <f>_xlfn.XLOOKUP(L_CC[[#This Row],[Fund center]],L_FC[Fund center],L_FC[Site],"")</f>
        <v>HPQ</v>
      </c>
      <c r="M381" s="4">
        <v>0</v>
      </c>
      <c r="N381" s="4">
        <v>0</v>
      </c>
      <c r="O381" s="4" t="str">
        <v>1201306000_</v>
      </c>
      <c r="P381" s="4" t="str">
        <v>1201306000_</v>
      </c>
      <c r="Q381" s="4" t="str">
        <v>HPQ/BP chung</v>
      </c>
      <c r="R381" s="4" t="str">
        <v>CK khác</v>
      </c>
      <c r="S381" s="4" t="str">
        <v>-</v>
      </c>
    </row>
    <row r="382" spans="3:19" ht="13.8" x14ac:dyDescent="0.3">
      <c r="C382" s="1" t="s">
        <v>2505</v>
      </c>
      <c r="D382" s="1" t="s">
        <v>2506</v>
      </c>
      <c r="E382" s="1" t="s">
        <v>2070</v>
      </c>
      <c r="F382" s="1" t="s">
        <v>126</v>
      </c>
      <c r="G382" s="1"/>
      <c r="H382" s="1"/>
      <c r="I382" s="1"/>
      <c r="J382" s="1"/>
      <c r="K382">
        <f>_xlfn.XLOOKUP(L_CC[[#This Row],[PC center]],L_PC[Profit center],L_PC[PC name])</f>
        <v>0</v>
      </c>
      <c r="L382" t="str">
        <f>_xlfn.XLOOKUP(L_CC[[#This Row],[Fund center]],L_FC[Fund center],L_FC[Site],"")</f>
        <v>HPQ</v>
      </c>
      <c r="M382" s="4">
        <v>0</v>
      </c>
      <c r="N382" s="4">
        <v>0</v>
      </c>
      <c r="O382" s="4" t="str">
        <v>1201401100_</v>
      </c>
      <c r="P382" s="4" t="str">
        <v>1201401100_</v>
      </c>
      <c r="Q382" s="4" t="str">
        <v>HPQ/BP chung</v>
      </c>
      <c r="R382" s="4" t="str">
        <v>Hồi sức</v>
      </c>
      <c r="S382" s="4" t="str">
        <v>-</v>
      </c>
    </row>
    <row r="383" spans="3:19" ht="13.8" x14ac:dyDescent="0.3">
      <c r="C383" s="1" t="s">
        <v>2507</v>
      </c>
      <c r="D383" s="1" t="s">
        <v>2508</v>
      </c>
      <c r="E383" s="1" t="s">
        <v>2070</v>
      </c>
      <c r="F383" s="1" t="s">
        <v>128</v>
      </c>
      <c r="G383" s="1"/>
      <c r="H383" s="1"/>
      <c r="I383" s="1"/>
      <c r="J383" s="1"/>
      <c r="K383">
        <f>_xlfn.XLOOKUP(L_CC[[#This Row],[PC center]],L_PC[Profit center],L_PC[PC name])</f>
        <v>0</v>
      </c>
      <c r="L383" t="str">
        <f>_xlfn.XLOOKUP(L_CC[[#This Row],[Fund center]],L_FC[Fund center],L_FC[Site],"")</f>
        <v>HPQ</v>
      </c>
      <c r="M383" s="4">
        <v>0</v>
      </c>
      <c r="N383" s="4">
        <v>0</v>
      </c>
      <c r="O383" s="4" t="str">
        <v>1201401200_</v>
      </c>
      <c r="P383" s="4" t="str">
        <v>1201401200_</v>
      </c>
      <c r="Q383" s="4" t="str">
        <v>HPQ/BP chung</v>
      </c>
      <c r="R383" s="4" t="str">
        <v>Cấp cứu</v>
      </c>
      <c r="S383" s="4" t="str">
        <v>-</v>
      </c>
    </row>
    <row r="384" spans="3:19" ht="13.8" x14ac:dyDescent="0.3">
      <c r="C384" s="1" t="s">
        <v>2509</v>
      </c>
      <c r="D384" s="1" t="s">
        <v>2510</v>
      </c>
      <c r="E384" s="1" t="s">
        <v>2070</v>
      </c>
      <c r="F384" s="1" t="s">
        <v>133</v>
      </c>
      <c r="G384" s="1"/>
      <c r="H384" s="1"/>
      <c r="I384" s="1"/>
      <c r="J384" s="1"/>
      <c r="K384">
        <f>_xlfn.XLOOKUP(L_CC[[#This Row],[PC center]],L_PC[Profit center],L_PC[PC name])</f>
        <v>0</v>
      </c>
      <c r="L384" t="str">
        <f>_xlfn.XLOOKUP(L_CC[[#This Row],[Fund center]],L_FC[Fund center],L_FC[Site],"")</f>
        <v>HPQ</v>
      </c>
      <c r="M384" s="4">
        <v>0</v>
      </c>
      <c r="N384" s="4">
        <v>0</v>
      </c>
      <c r="O384" s="4" t="str">
        <v>1201402000_</v>
      </c>
      <c r="P384" s="4" t="str">
        <v>1201402000_</v>
      </c>
      <c r="Q384" s="4" t="str">
        <v>HPQ/BP chung</v>
      </c>
      <c r="R384" s="4" t="str">
        <v>Sản khoa</v>
      </c>
      <c r="S384" s="4" t="str">
        <v>-</v>
      </c>
    </row>
    <row r="385" spans="3:19" ht="13.8" x14ac:dyDescent="0.3">
      <c r="C385" s="1" t="s">
        <v>2511</v>
      </c>
      <c r="D385" s="1" t="s">
        <v>2512</v>
      </c>
      <c r="E385" s="1" t="s">
        <v>2070</v>
      </c>
      <c r="F385" s="1" t="s">
        <v>133</v>
      </c>
      <c r="G385" s="1"/>
      <c r="H385" s="1"/>
      <c r="I385" s="1"/>
      <c r="J385" s="1"/>
      <c r="K385">
        <f>_xlfn.XLOOKUP(L_CC[[#This Row],[PC center]],L_PC[Profit center],L_PC[PC name])</f>
        <v>0</v>
      </c>
      <c r="L385" t="str">
        <f>_xlfn.XLOOKUP(L_CC[[#This Row],[Fund center]],L_FC[Fund center],L_FC[Site],"")</f>
        <v>HPQ</v>
      </c>
      <c r="M385" s="4">
        <v>0</v>
      </c>
      <c r="N385" s="4">
        <v>0</v>
      </c>
      <c r="O385" s="4" t="str">
        <v>1201402100_</v>
      </c>
      <c r="P385" s="4" t="str">
        <v>1201402100_</v>
      </c>
      <c r="Q385" s="4" t="str">
        <v>HPQ/BP chung</v>
      </c>
      <c r="R385" s="4" t="str">
        <v>Sản khoa</v>
      </c>
      <c r="S385" s="4" t="str">
        <v>-</v>
      </c>
    </row>
    <row r="386" spans="3:19" ht="13.8" x14ac:dyDescent="0.3">
      <c r="C386" s="1" t="s">
        <v>2513</v>
      </c>
      <c r="D386" s="1" t="s">
        <v>2514</v>
      </c>
      <c r="E386" s="1" t="s">
        <v>2070</v>
      </c>
      <c r="F386" s="1" t="s">
        <v>146</v>
      </c>
      <c r="G386" s="1"/>
      <c r="H386" s="1"/>
      <c r="I386" s="1"/>
      <c r="J386" s="1"/>
      <c r="K386">
        <f>_xlfn.XLOOKUP(L_CC[[#This Row],[PC center]],L_PC[Profit center],L_PC[PC name])</f>
        <v>0</v>
      </c>
      <c r="L386" t="str">
        <f>_xlfn.XLOOKUP(L_CC[[#This Row],[Fund center]],L_FC[Fund center],L_FC[Site],"")</f>
        <v>HPQ</v>
      </c>
      <c r="M386" s="4">
        <v>0</v>
      </c>
      <c r="N386" s="4">
        <v>0</v>
      </c>
      <c r="O386" s="4" t="str">
        <v>1201406100_</v>
      </c>
      <c r="P386" s="4" t="str">
        <v>1201406100_</v>
      </c>
      <c r="Q386" s="4" t="str">
        <v>HPQ/BP chung</v>
      </c>
      <c r="R386" s="4" t="str">
        <v>Nội Nhi</v>
      </c>
      <c r="S386" s="4" t="str">
        <v>-</v>
      </c>
    </row>
    <row r="387" spans="3:19" ht="13.8" x14ac:dyDescent="0.3">
      <c r="C387" s="1" t="s">
        <v>2515</v>
      </c>
      <c r="D387" s="1" t="s">
        <v>2516</v>
      </c>
      <c r="E387" s="1" t="s">
        <v>2070</v>
      </c>
      <c r="F387" s="1" t="s">
        <v>148</v>
      </c>
      <c r="G387" s="1"/>
      <c r="H387" s="1"/>
      <c r="I387" s="1"/>
      <c r="J387" s="1"/>
      <c r="K387">
        <f>_xlfn.XLOOKUP(L_CC[[#This Row],[PC center]],L_PC[Profit center],L_PC[PC name])</f>
        <v>0</v>
      </c>
      <c r="L387" t="str">
        <f>_xlfn.XLOOKUP(L_CC[[#This Row],[Fund center]],L_FC[Fund center],L_FC[Site],"")</f>
        <v>HPQ</v>
      </c>
      <c r="M387" s="4">
        <v>0</v>
      </c>
      <c r="N387" s="4">
        <v>0</v>
      </c>
      <c r="O387" s="4" t="str">
        <v>1201406200_</v>
      </c>
      <c r="P387" s="4" t="str">
        <v>1201406200_</v>
      </c>
      <c r="Q387" s="4" t="str">
        <v>HPQ/BP chung</v>
      </c>
      <c r="R387" s="4" t="str">
        <v>Vaccine</v>
      </c>
      <c r="S387" s="4" t="str">
        <v>-</v>
      </c>
    </row>
    <row r="388" spans="3:19" ht="13.8" x14ac:dyDescent="0.3">
      <c r="C388" s="1" t="s">
        <v>2517</v>
      </c>
      <c r="D388" s="1" t="s">
        <v>2518</v>
      </c>
      <c r="E388" s="1" t="s">
        <v>2070</v>
      </c>
      <c r="F388" s="1" t="s">
        <v>3660</v>
      </c>
      <c r="G388" s="1"/>
      <c r="H388" s="1"/>
      <c r="I388" s="1"/>
      <c r="J388" s="1"/>
      <c r="K388">
        <f>_xlfn.XLOOKUP(L_CC[[#This Row],[PC center]],L_PC[Profit center],L_PC[PC name])</f>
        <v>0</v>
      </c>
      <c r="L388" t="str">
        <f>_xlfn.XLOOKUP(L_CC[[#This Row],[Fund center]],L_FC[Fund center],L_FC[Site],"")</f>
        <v>HPQ</v>
      </c>
      <c r="M388" s="4">
        <v>0</v>
      </c>
      <c r="N388" s="4">
        <v>0</v>
      </c>
      <c r="O388" s="4" t="str">
        <v>1201407100_</v>
      </c>
      <c r="P388" s="4" t="str">
        <v>1201407100_</v>
      </c>
      <c r="Q388" s="4" t="str">
        <v>HPQ/BP chung</v>
      </c>
      <c r="R388" s="4" t="str">
        <v>CTCH</v>
      </c>
      <c r="S388" s="4" t="str">
        <v>-</v>
      </c>
    </row>
    <row r="389" spans="3:19" ht="13.8" x14ac:dyDescent="0.3">
      <c r="C389" s="1" t="s">
        <v>2519</v>
      </c>
      <c r="D389" s="1" t="s">
        <v>2520</v>
      </c>
      <c r="E389" s="1" t="s">
        <v>2070</v>
      </c>
      <c r="F389" s="1" t="s">
        <v>2105</v>
      </c>
      <c r="G389" s="1"/>
      <c r="H389" s="1"/>
      <c r="I389" s="1"/>
      <c r="J389" s="1"/>
      <c r="K389">
        <f>_xlfn.XLOOKUP(L_CC[[#This Row],[PC center]],L_PC[Profit center],L_PC[PC name])</f>
        <v>0</v>
      </c>
      <c r="L389" t="str">
        <f>_xlfn.XLOOKUP(L_CC[[#This Row],[Fund center]],L_FC[Fund center],L_FC[Site],"")</f>
        <v>HPQ</v>
      </c>
      <c r="M389" s="4">
        <v>0</v>
      </c>
      <c r="N389" s="4">
        <v>0</v>
      </c>
      <c r="O389" s="4" t="str">
        <v>1201407200_</v>
      </c>
      <c r="P389" s="4" t="str">
        <v>1201407200_</v>
      </c>
      <c r="Q389" s="4" t="str">
        <v>HPQ/BP chung</v>
      </c>
      <c r="R389" s="4" t="str">
        <v>CK khác</v>
      </c>
      <c r="S389" s="4" t="str">
        <v>-</v>
      </c>
    </row>
    <row r="390" spans="3:19" ht="13.8" x14ac:dyDescent="0.3">
      <c r="C390" s="1" t="s">
        <v>2521</v>
      </c>
      <c r="D390" s="1" t="s">
        <v>2522</v>
      </c>
      <c r="E390" s="1" t="s">
        <v>2070</v>
      </c>
      <c r="F390" s="1" t="s">
        <v>155</v>
      </c>
      <c r="G390" s="1"/>
      <c r="H390" s="1"/>
      <c r="I390" s="1"/>
      <c r="J390" s="1"/>
      <c r="K390">
        <f>_xlfn.XLOOKUP(L_CC[[#This Row],[PC center]],L_PC[Profit center],L_PC[PC name])</f>
        <v>0</v>
      </c>
      <c r="L390" t="str">
        <f>_xlfn.XLOOKUP(L_CC[[#This Row],[Fund center]],L_FC[Fund center],L_FC[Site],"")</f>
        <v>HPQ</v>
      </c>
      <c r="M390" s="4">
        <v>0</v>
      </c>
      <c r="N390" s="4">
        <v>0</v>
      </c>
      <c r="O390" s="4" t="str">
        <v>1201407500_</v>
      </c>
      <c r="P390" s="4" t="str">
        <v>1201407500_</v>
      </c>
      <c r="Q390" s="4" t="str">
        <v>HPQ/BP chung</v>
      </c>
      <c r="R390" s="4" t="str">
        <v>Ngoại thần kinh</v>
      </c>
      <c r="S390" s="4" t="str">
        <v>-</v>
      </c>
    </row>
    <row r="391" spans="3:19" ht="13.8" x14ac:dyDescent="0.3">
      <c r="C391" s="1" t="s">
        <v>2523</v>
      </c>
      <c r="D391" s="1" t="s">
        <v>2524</v>
      </c>
      <c r="E391" s="1" t="s">
        <v>2070</v>
      </c>
      <c r="F391" s="1" t="s">
        <v>3666</v>
      </c>
      <c r="G391" s="1"/>
      <c r="H391" s="1"/>
      <c r="I391" s="1"/>
      <c r="J391" s="1"/>
      <c r="K391">
        <f>_xlfn.XLOOKUP(L_CC[[#This Row],[PC center]],L_PC[Profit center],L_PC[PC name])</f>
        <v>0</v>
      </c>
      <c r="L391" t="str">
        <f>_xlfn.XLOOKUP(L_CC[[#This Row],[Fund center]],L_FC[Fund center],L_FC[Site],"")</f>
        <v>HPQ</v>
      </c>
      <c r="M391" s="4">
        <v>0</v>
      </c>
      <c r="N391" s="4">
        <v>0</v>
      </c>
      <c r="O391" s="4" t="str">
        <v>1201408100_</v>
      </c>
      <c r="P391" s="4" t="str">
        <v>1201408100_</v>
      </c>
      <c r="Q391" s="4" t="str">
        <v>HPQ/BP chung</v>
      </c>
      <c r="R391" s="4" t="e">
        <v>#N/A</v>
      </c>
      <c r="S391" s="4" t="str">
        <v>-</v>
      </c>
    </row>
    <row r="392" spans="3:19" ht="13.8" x14ac:dyDescent="0.3">
      <c r="C392" s="1" t="s">
        <v>2525</v>
      </c>
      <c r="D392" s="1" t="s">
        <v>2526</v>
      </c>
      <c r="E392" s="1" t="s">
        <v>2070</v>
      </c>
      <c r="F392" s="1" t="s">
        <v>175</v>
      </c>
      <c r="G392" s="1"/>
      <c r="H392" s="1"/>
      <c r="I392" s="1"/>
      <c r="J392" s="1"/>
      <c r="K392">
        <f>_xlfn.XLOOKUP(L_CC[[#This Row],[PC center]],L_PC[Profit center],L_PC[PC name])</f>
        <v>0</v>
      </c>
      <c r="L392" t="str">
        <f>_xlfn.XLOOKUP(L_CC[[#This Row],[Fund center]],L_FC[Fund center],L_FC[Site],"")</f>
        <v>HPQ</v>
      </c>
      <c r="M392" s="4">
        <v>0</v>
      </c>
      <c r="N392" s="4">
        <v>0</v>
      </c>
      <c r="O392" s="4" t="str">
        <v>1201409100_</v>
      </c>
      <c r="P392" s="4" t="str">
        <v>1201409100_</v>
      </c>
      <c r="Q392" s="4" t="str">
        <v>HPQ/BP chung</v>
      </c>
      <c r="R392" s="4" t="str">
        <v>Nội đa khoa</v>
      </c>
      <c r="S392" s="4" t="str">
        <v>-</v>
      </c>
    </row>
    <row r="393" spans="3:19" ht="13.8" x14ac:dyDescent="0.3">
      <c r="C393" s="1" t="s">
        <v>2527</v>
      </c>
      <c r="D393" s="1" t="s">
        <v>2528</v>
      </c>
      <c r="E393" s="1" t="s">
        <v>2070</v>
      </c>
      <c r="F393" s="1" t="s">
        <v>175</v>
      </c>
      <c r="G393" s="1"/>
      <c r="H393" s="1"/>
      <c r="I393" s="1"/>
      <c r="J393" s="1"/>
      <c r="K393">
        <f>_xlfn.XLOOKUP(L_CC[[#This Row],[PC center]],L_PC[Profit center],L_PC[PC name])</f>
        <v>0</v>
      </c>
      <c r="L393" t="str">
        <f>_xlfn.XLOOKUP(L_CC[[#This Row],[Fund center]],L_FC[Fund center],L_FC[Site],"")</f>
        <v>HPQ</v>
      </c>
      <c r="M393" s="4">
        <v>0</v>
      </c>
      <c r="N393" s="4">
        <v>0</v>
      </c>
      <c r="O393" s="4" t="str">
        <v>1201409200_</v>
      </c>
      <c r="P393" s="4" t="str">
        <v>1201409200_</v>
      </c>
      <c r="Q393" s="4" t="str">
        <v>HPQ/BP chung</v>
      </c>
      <c r="R393" s="4" t="str">
        <v>Nội đa khoa</v>
      </c>
      <c r="S393" s="4" t="str">
        <v>-</v>
      </c>
    </row>
    <row r="394" spans="3:19" ht="13.8" x14ac:dyDescent="0.3">
      <c r="C394" s="1" t="s">
        <v>2529</v>
      </c>
      <c r="D394" s="1" t="s">
        <v>2530</v>
      </c>
      <c r="E394" s="1" t="s">
        <v>2070</v>
      </c>
      <c r="F394" s="1" t="s">
        <v>175</v>
      </c>
      <c r="G394" s="1"/>
      <c r="H394" s="1"/>
      <c r="I394" s="1"/>
      <c r="J394" s="1"/>
      <c r="K394">
        <f>_xlfn.XLOOKUP(L_CC[[#This Row],[PC center]],L_PC[Profit center],L_PC[PC name])</f>
        <v>0</v>
      </c>
      <c r="L394" t="str">
        <f>_xlfn.XLOOKUP(L_CC[[#This Row],[Fund center]],L_FC[Fund center],L_FC[Site],"")</f>
        <v>HPQ</v>
      </c>
      <c r="M394" s="4">
        <v>0</v>
      </c>
      <c r="N394" s="4">
        <v>0</v>
      </c>
      <c r="O394" s="4" t="str">
        <v>1201409300_</v>
      </c>
      <c r="P394" s="4" t="str">
        <v>1201409300_</v>
      </c>
      <c r="Q394" s="4" t="str">
        <v>HPQ/BP chung</v>
      </c>
      <c r="R394" s="4" t="str">
        <v>Nội đa khoa</v>
      </c>
      <c r="S394" s="4" t="str">
        <v>-</v>
      </c>
    </row>
    <row r="395" spans="3:19" ht="13.8" x14ac:dyDescent="0.3">
      <c r="C395" s="1" t="s">
        <v>2531</v>
      </c>
      <c r="D395" s="1" t="s">
        <v>2532</v>
      </c>
      <c r="E395" s="1" t="s">
        <v>2070</v>
      </c>
      <c r="F395" s="1" t="s">
        <v>175</v>
      </c>
      <c r="G395" s="1"/>
      <c r="H395" s="1"/>
      <c r="I395" s="1"/>
      <c r="J395" s="1"/>
      <c r="K395">
        <f>_xlfn.XLOOKUP(L_CC[[#This Row],[PC center]],L_PC[Profit center],L_PC[PC name])</f>
        <v>0</v>
      </c>
      <c r="L395" t="str">
        <f>_xlfn.XLOOKUP(L_CC[[#This Row],[Fund center]],L_FC[Fund center],L_FC[Site],"")</f>
        <v>HPQ</v>
      </c>
      <c r="M395" s="4">
        <v>0</v>
      </c>
      <c r="N395" s="4">
        <v>0</v>
      </c>
      <c r="O395" s="4" t="str">
        <v>1201410100_</v>
      </c>
      <c r="P395" s="4" t="str">
        <v>1201410100_</v>
      </c>
      <c r="Q395" s="4" t="str">
        <v>HPQ/BP chung</v>
      </c>
      <c r="R395" s="4" t="str">
        <v>Nội đa khoa</v>
      </c>
      <c r="S395" s="4" t="str">
        <v>-</v>
      </c>
    </row>
    <row r="396" spans="3:19" ht="13.8" x14ac:dyDescent="0.3">
      <c r="C396" s="1" t="s">
        <v>2533</v>
      </c>
      <c r="D396" s="1" t="s">
        <v>2534</v>
      </c>
      <c r="E396" s="1" t="s">
        <v>2070</v>
      </c>
      <c r="F396" s="1" t="s">
        <v>175</v>
      </c>
      <c r="G396" s="1"/>
      <c r="H396" s="1"/>
      <c r="I396" s="1"/>
      <c r="J396" s="1"/>
      <c r="K396">
        <f>_xlfn.XLOOKUP(L_CC[[#This Row],[PC center]],L_PC[Profit center],L_PC[PC name])</f>
        <v>0</v>
      </c>
      <c r="L396" t="str">
        <f>_xlfn.XLOOKUP(L_CC[[#This Row],[Fund center]],L_FC[Fund center],L_FC[Site],"")</f>
        <v>HPQ</v>
      </c>
      <c r="M396" s="4">
        <v>0</v>
      </c>
      <c r="N396" s="4">
        <v>0</v>
      </c>
      <c r="O396" s="4" t="str">
        <v>1201410200_</v>
      </c>
      <c r="P396" s="4" t="str">
        <v>1201410200_</v>
      </c>
      <c r="Q396" s="4" t="str">
        <v>HPQ/BP chung</v>
      </c>
      <c r="R396" s="4" t="str">
        <v>Nội đa khoa</v>
      </c>
      <c r="S396" s="4" t="str">
        <v>-</v>
      </c>
    </row>
    <row r="397" spans="3:19" ht="13.8" x14ac:dyDescent="0.3">
      <c r="C397" s="1" t="s">
        <v>2535</v>
      </c>
      <c r="D397" s="1" t="s">
        <v>2536</v>
      </c>
      <c r="E397" s="1" t="s">
        <v>2070</v>
      </c>
      <c r="F397" s="1" t="s">
        <v>175</v>
      </c>
      <c r="G397" s="1"/>
      <c r="H397" s="1"/>
      <c r="I397" s="1"/>
      <c r="J397" s="1"/>
      <c r="K397">
        <f>_xlfn.XLOOKUP(L_CC[[#This Row],[PC center]],L_PC[Profit center],L_PC[PC name])</f>
        <v>0</v>
      </c>
      <c r="L397" t="str">
        <f>_xlfn.XLOOKUP(L_CC[[#This Row],[Fund center]],L_FC[Fund center],L_FC[Site],"")</f>
        <v>HPQ</v>
      </c>
      <c r="M397" s="4">
        <v>0</v>
      </c>
      <c r="N397" s="4">
        <v>0</v>
      </c>
      <c r="O397" s="4" t="str">
        <v>1201415400_</v>
      </c>
      <c r="P397" s="4" t="str">
        <v>1201415400_</v>
      </c>
      <c r="Q397" s="4" t="str">
        <v>HPQ/BP chung</v>
      </c>
      <c r="R397" s="4" t="str">
        <v>Nội đa khoa</v>
      </c>
      <c r="S397" s="4" t="str">
        <v>-</v>
      </c>
    </row>
    <row r="398" spans="3:19" ht="13.8" x14ac:dyDescent="0.3">
      <c r="C398" s="1" t="s">
        <v>2537</v>
      </c>
      <c r="D398" s="1" t="s">
        <v>2538</v>
      </c>
      <c r="E398" s="1" t="s">
        <v>2070</v>
      </c>
      <c r="F398" s="1" t="s">
        <v>175</v>
      </c>
      <c r="G398" s="1"/>
      <c r="H398" s="1"/>
      <c r="I398" s="1"/>
      <c r="J398" s="1"/>
      <c r="K398">
        <f>_xlfn.XLOOKUP(L_CC[[#This Row],[PC center]],L_PC[Profit center],L_PC[PC name])</f>
        <v>0</v>
      </c>
      <c r="L398" t="str">
        <f>_xlfn.XLOOKUP(L_CC[[#This Row],[Fund center]],L_FC[Fund center],L_FC[Site],"")</f>
        <v>HPQ</v>
      </c>
      <c r="M398" s="4">
        <v>0</v>
      </c>
      <c r="N398" s="4">
        <v>0</v>
      </c>
      <c r="O398" s="4" t="str">
        <v>1201416000_</v>
      </c>
      <c r="P398" s="4" t="str">
        <v>1201416000_</v>
      </c>
      <c r="Q398" s="4" t="str">
        <v>HPQ/BP chung</v>
      </c>
      <c r="R398" s="4" t="str">
        <v>Nội đa khoa</v>
      </c>
      <c r="S398" s="4" t="str">
        <v>-</v>
      </c>
    </row>
    <row r="399" spans="3:19" ht="13.8" x14ac:dyDescent="0.3">
      <c r="C399" s="1" t="s">
        <v>2539</v>
      </c>
      <c r="D399" s="1" t="s">
        <v>2540</v>
      </c>
      <c r="E399" s="1" t="s">
        <v>2070</v>
      </c>
      <c r="F399" s="1" t="s">
        <v>3658</v>
      </c>
      <c r="G399" s="1"/>
      <c r="H399" s="1"/>
      <c r="I399" s="1"/>
      <c r="J399" s="1"/>
      <c r="K399">
        <f>_xlfn.XLOOKUP(L_CC[[#This Row],[PC center]],L_PC[Profit center],L_PC[PC name])</f>
        <v>0</v>
      </c>
      <c r="L399" t="str">
        <f>_xlfn.XLOOKUP(L_CC[[#This Row],[Fund center]],L_FC[Fund center],L_FC[Site],"")</f>
        <v>HPQ</v>
      </c>
      <c r="M399" s="4">
        <v>0</v>
      </c>
      <c r="N399" s="4">
        <v>0</v>
      </c>
      <c r="O399" s="4" t="str">
        <v>1201501000_</v>
      </c>
      <c r="P399" s="4" t="str">
        <v>1201501000_</v>
      </c>
      <c r="Q399" s="4" t="str">
        <v>HPQ/BP chung</v>
      </c>
      <c r="R399" s="4" t="str">
        <v>Dược</v>
      </c>
      <c r="S399" s="4" t="str">
        <v>-</v>
      </c>
    </row>
    <row r="400" spans="3:19" ht="13.8" x14ac:dyDescent="0.3">
      <c r="C400" s="1" t="s">
        <v>2541</v>
      </c>
      <c r="D400" s="1" t="s">
        <v>2542</v>
      </c>
      <c r="E400" s="1" t="s">
        <v>2070</v>
      </c>
      <c r="F400" s="1" t="s">
        <v>3658</v>
      </c>
      <c r="G400" s="1"/>
      <c r="H400" s="1"/>
      <c r="I400" s="1"/>
      <c r="J400" s="1"/>
      <c r="K400">
        <f>_xlfn.XLOOKUP(L_CC[[#This Row],[PC center]],L_PC[Profit center],L_PC[PC name])</f>
        <v>0</v>
      </c>
      <c r="L400" t="str">
        <f>_xlfn.XLOOKUP(L_CC[[#This Row],[Fund center]],L_FC[Fund center],L_FC[Site],"")</f>
        <v>HPQ</v>
      </c>
      <c r="M400" s="4">
        <v>0</v>
      </c>
      <c r="N400" s="4">
        <v>0</v>
      </c>
      <c r="O400" s="4" t="str">
        <v>1201502000_</v>
      </c>
      <c r="P400" s="4" t="str">
        <v>1201502000_</v>
      </c>
      <c r="Q400" s="4" t="str">
        <v>HPQ/BP chung</v>
      </c>
      <c r="R400" s="4" t="str">
        <v>Dược</v>
      </c>
      <c r="S400" s="4" t="str">
        <v>-</v>
      </c>
    </row>
    <row r="401" spans="3:19" ht="13.8" x14ac:dyDescent="0.3">
      <c r="C401" s="1" t="s">
        <v>2543</v>
      </c>
      <c r="D401" s="1" t="s">
        <v>2544</v>
      </c>
      <c r="E401" s="1" t="s">
        <v>2070</v>
      </c>
      <c r="F401" s="1" t="s">
        <v>3658</v>
      </c>
      <c r="G401" s="1"/>
      <c r="H401" s="1"/>
      <c r="I401" s="1"/>
      <c r="J401" s="1"/>
      <c r="K401">
        <f>_xlfn.XLOOKUP(L_CC[[#This Row],[PC center]],L_PC[Profit center],L_PC[PC name])</f>
        <v>0</v>
      </c>
      <c r="L401" t="str">
        <f>_xlfn.XLOOKUP(L_CC[[#This Row],[Fund center]],L_FC[Fund center],L_FC[Site],"")</f>
        <v>HPQ</v>
      </c>
      <c r="M401" s="4">
        <v>0</v>
      </c>
      <c r="N401" s="4">
        <v>0</v>
      </c>
      <c r="O401" s="4" t="str">
        <v>1201502001_</v>
      </c>
      <c r="P401" s="4" t="str">
        <v>1201502001_</v>
      </c>
      <c r="Q401" s="4" t="str">
        <v>HPQ/BP chung</v>
      </c>
      <c r="R401" s="4" t="str">
        <v>Dược</v>
      </c>
      <c r="S401" s="4" t="str">
        <v>-</v>
      </c>
    </row>
    <row r="402" spans="3:19" ht="13.8" x14ac:dyDescent="0.3">
      <c r="C402" s="1" t="s">
        <v>2545</v>
      </c>
      <c r="D402" s="1" t="s">
        <v>2546</v>
      </c>
      <c r="E402" s="1" t="s">
        <v>2072</v>
      </c>
      <c r="F402" s="1" t="s">
        <v>2105</v>
      </c>
      <c r="G402" s="1"/>
      <c r="H402" s="1"/>
      <c r="I402" s="1"/>
      <c r="J402" s="1"/>
      <c r="K402">
        <f>_xlfn.XLOOKUP(L_CC[[#This Row],[PC center]],L_PC[Profit center],L_PC[PC name])</f>
        <v>0</v>
      </c>
      <c r="L402" t="str">
        <f>_xlfn.XLOOKUP(L_CC[[#This Row],[Fund center]],L_FC[Fund center],L_FC[Site],"")</f>
        <v>HCP</v>
      </c>
      <c r="M402" s="4">
        <v>0</v>
      </c>
      <c r="N402" s="4">
        <v>0</v>
      </c>
      <c r="O402" s="4" t="str">
        <v>1300000000_</v>
      </c>
      <c r="P402" s="4" t="str">
        <v>1300000000_</v>
      </c>
      <c r="Q402" s="4" t="str">
        <v>HCP/BP chung</v>
      </c>
      <c r="R402" s="4" t="str">
        <v>CK khác</v>
      </c>
      <c r="S402" s="4" t="str">
        <v>-</v>
      </c>
    </row>
    <row r="403" spans="3:19" ht="13.8" x14ac:dyDescent="0.3">
      <c r="C403" s="1" t="s">
        <v>352</v>
      </c>
      <c r="D403" s="1" t="s">
        <v>2547</v>
      </c>
      <c r="E403" s="1" t="s">
        <v>2072</v>
      </c>
      <c r="F403" s="1" t="s">
        <v>2105</v>
      </c>
      <c r="G403" s="1"/>
      <c r="H403" s="1"/>
      <c r="I403" s="1"/>
      <c r="J403" s="1"/>
      <c r="K403">
        <f>_xlfn.XLOOKUP(L_CC[[#This Row],[PC center]],L_PC[Profit center],L_PC[PC name])</f>
        <v>0</v>
      </c>
      <c r="L403" t="str">
        <f>_xlfn.XLOOKUP(L_CC[[#This Row],[Fund center]],L_FC[Fund center],L_FC[Site],"")</f>
        <v>HCP</v>
      </c>
      <c r="M403" s="4">
        <v>0</v>
      </c>
      <c r="N403" s="4">
        <v>0</v>
      </c>
      <c r="O403" s="4" t="str">
        <v>1300100000_</v>
      </c>
      <c r="P403" s="4" t="str">
        <v>1300100000_</v>
      </c>
      <c r="Q403" s="4" t="str">
        <v>HCP/BP chung</v>
      </c>
      <c r="R403" s="4" t="str">
        <v>CK khác</v>
      </c>
      <c r="S403" s="4" t="str">
        <v>-</v>
      </c>
    </row>
    <row r="404" spans="3:19" ht="13.8" x14ac:dyDescent="0.3">
      <c r="C404" s="1" t="s">
        <v>353</v>
      </c>
      <c r="D404" s="1" t="s">
        <v>2548</v>
      </c>
      <c r="E404" s="1" t="s">
        <v>2072</v>
      </c>
      <c r="F404" s="1" t="s">
        <v>2105</v>
      </c>
      <c r="G404" s="1"/>
      <c r="H404" s="1"/>
      <c r="I404" s="1"/>
      <c r="J404" s="1"/>
      <c r="K404">
        <f>_xlfn.XLOOKUP(L_CC[[#This Row],[PC center]],L_PC[Profit center],L_PC[PC name])</f>
        <v>0</v>
      </c>
      <c r="L404" t="str">
        <f>_xlfn.XLOOKUP(L_CC[[#This Row],[Fund center]],L_FC[Fund center],L_FC[Site],"")</f>
        <v>HCP</v>
      </c>
      <c r="M404" s="4">
        <v>0</v>
      </c>
      <c r="N404" s="4">
        <v>0</v>
      </c>
      <c r="O404" s="4" t="str">
        <v>1300101000_</v>
      </c>
      <c r="P404" s="4" t="str">
        <v>1300101000_</v>
      </c>
      <c r="Q404" s="4" t="str">
        <v>HCP/BP chung</v>
      </c>
      <c r="R404" s="4" t="str">
        <v>CK khác</v>
      </c>
      <c r="S404" s="4" t="str">
        <v>-</v>
      </c>
    </row>
    <row r="405" spans="3:19" ht="13.8" x14ac:dyDescent="0.3">
      <c r="C405" s="1" t="s">
        <v>354</v>
      </c>
      <c r="D405" s="1" t="s">
        <v>2549</v>
      </c>
      <c r="E405" s="1" t="s">
        <v>2072</v>
      </c>
      <c r="F405" s="1" t="s">
        <v>2105</v>
      </c>
      <c r="G405" s="1"/>
      <c r="H405" s="1"/>
      <c r="I405" s="1"/>
      <c r="J405" s="1"/>
      <c r="K405">
        <f>_xlfn.XLOOKUP(L_CC[[#This Row],[PC center]],L_PC[Profit center],L_PC[PC name])</f>
        <v>0</v>
      </c>
      <c r="L405" t="str">
        <f>_xlfn.XLOOKUP(L_CC[[#This Row],[Fund center]],L_FC[Fund center],L_FC[Site],"")</f>
        <v>HCP</v>
      </c>
      <c r="M405" s="4">
        <v>0</v>
      </c>
      <c r="N405" s="4">
        <v>0</v>
      </c>
      <c r="O405" s="4" t="str">
        <v>1300102000_</v>
      </c>
      <c r="P405" s="4" t="str">
        <v>1300102000_</v>
      </c>
      <c r="Q405" s="4" t="str">
        <v>HCP/BP chung</v>
      </c>
      <c r="R405" s="4" t="str">
        <v>CK khác</v>
      </c>
      <c r="S405" s="4" t="str">
        <v>-</v>
      </c>
    </row>
    <row r="406" spans="3:19" ht="13.8" x14ac:dyDescent="0.3">
      <c r="C406" s="1" t="s">
        <v>355</v>
      </c>
      <c r="D406" s="1" t="s">
        <v>2550</v>
      </c>
      <c r="E406" s="1" t="s">
        <v>2072</v>
      </c>
      <c r="F406" s="1" t="s">
        <v>2105</v>
      </c>
      <c r="G406" s="1"/>
      <c r="H406" s="1"/>
      <c r="I406" s="1"/>
      <c r="J406" s="1"/>
      <c r="K406">
        <f>_xlfn.XLOOKUP(L_CC[[#This Row],[PC center]],L_PC[Profit center],L_PC[PC name])</f>
        <v>0</v>
      </c>
      <c r="L406" t="str">
        <f>_xlfn.XLOOKUP(L_CC[[#This Row],[Fund center]],L_FC[Fund center],L_FC[Site],"")</f>
        <v>HCP</v>
      </c>
      <c r="M406" s="4">
        <v>0</v>
      </c>
      <c r="N406" s="4">
        <v>0</v>
      </c>
      <c r="O406" s="4" t="str">
        <v>1300103000_</v>
      </c>
      <c r="P406" s="4" t="str">
        <v>1300103000_</v>
      </c>
      <c r="Q406" s="4" t="str">
        <v>HCP/BP chung</v>
      </c>
      <c r="R406" s="4" t="str">
        <v>CK khác</v>
      </c>
      <c r="S406" s="4" t="str">
        <v>-</v>
      </c>
    </row>
    <row r="407" spans="3:19" ht="13.8" x14ac:dyDescent="0.3">
      <c r="C407" s="1" t="s">
        <v>356</v>
      </c>
      <c r="D407" s="1" t="s">
        <v>2551</v>
      </c>
      <c r="E407" s="1" t="s">
        <v>2072</v>
      </c>
      <c r="F407" s="1" t="s">
        <v>2105</v>
      </c>
      <c r="G407" s="1"/>
      <c r="H407" s="1"/>
      <c r="I407" s="1"/>
      <c r="J407" s="1"/>
      <c r="K407">
        <f>_xlfn.XLOOKUP(L_CC[[#This Row],[PC center]],L_PC[Profit center],L_PC[PC name])</f>
        <v>0</v>
      </c>
      <c r="L407" t="str">
        <f>_xlfn.XLOOKUP(L_CC[[#This Row],[Fund center]],L_FC[Fund center],L_FC[Site],"")</f>
        <v>HCP</v>
      </c>
      <c r="M407" s="4">
        <v>0</v>
      </c>
      <c r="N407" s="4">
        <v>0</v>
      </c>
      <c r="O407" s="4" t="str">
        <v>1300104000_</v>
      </c>
      <c r="P407" s="4" t="str">
        <v>1300104000_</v>
      </c>
      <c r="Q407" s="4" t="str">
        <v>HCP/BP chung</v>
      </c>
      <c r="R407" s="4" t="str">
        <v>CK khác</v>
      </c>
      <c r="S407" s="4" t="str">
        <v>-</v>
      </c>
    </row>
    <row r="408" spans="3:19" ht="13.8" x14ac:dyDescent="0.3">
      <c r="C408" s="1" t="s">
        <v>357</v>
      </c>
      <c r="D408" s="1" t="s">
        <v>2552</v>
      </c>
      <c r="E408" s="1" t="s">
        <v>2072</v>
      </c>
      <c r="F408" s="1" t="s">
        <v>2105</v>
      </c>
      <c r="G408" s="1"/>
      <c r="H408" s="1"/>
      <c r="I408" s="1"/>
      <c r="J408" s="1"/>
      <c r="K408">
        <f>_xlfn.XLOOKUP(L_CC[[#This Row],[PC center]],L_PC[Profit center],L_PC[PC name])</f>
        <v>0</v>
      </c>
      <c r="L408" t="str">
        <f>_xlfn.XLOOKUP(L_CC[[#This Row],[Fund center]],L_FC[Fund center],L_FC[Site],"")</f>
        <v>HCP</v>
      </c>
      <c r="M408" s="4">
        <v>0</v>
      </c>
      <c r="N408" s="4">
        <v>0</v>
      </c>
      <c r="O408" s="4" t="str">
        <v>1300105000_</v>
      </c>
      <c r="P408" s="4" t="str">
        <v>1300105000_</v>
      </c>
      <c r="Q408" s="4" t="str">
        <v>HCP/BP chung</v>
      </c>
      <c r="R408" s="4" t="str">
        <v>CK khác</v>
      </c>
      <c r="S408" s="4" t="str">
        <v>-</v>
      </c>
    </row>
    <row r="409" spans="3:19" ht="13.8" x14ac:dyDescent="0.3">
      <c r="C409" s="1" t="s">
        <v>358</v>
      </c>
      <c r="D409" s="1" t="s">
        <v>2553</v>
      </c>
      <c r="E409" s="1" t="s">
        <v>2072</v>
      </c>
      <c r="F409" s="1" t="s">
        <v>2105</v>
      </c>
      <c r="G409" s="1"/>
      <c r="H409" s="1"/>
      <c r="I409" s="1"/>
      <c r="J409" s="1"/>
      <c r="K409">
        <f>_xlfn.XLOOKUP(L_CC[[#This Row],[PC center]],L_PC[Profit center],L_PC[PC name])</f>
        <v>0</v>
      </c>
      <c r="L409" t="str">
        <f>_xlfn.XLOOKUP(L_CC[[#This Row],[Fund center]],L_FC[Fund center],L_FC[Site],"")</f>
        <v>HCP</v>
      </c>
      <c r="M409" s="4">
        <v>0</v>
      </c>
      <c r="N409" s="4">
        <v>0</v>
      </c>
      <c r="O409" s="4" t="str">
        <v>1300107000_</v>
      </c>
      <c r="P409" s="4" t="str">
        <v>1300107000_</v>
      </c>
      <c r="Q409" s="4" t="str">
        <v>HCP/BP chung</v>
      </c>
      <c r="R409" s="4" t="str">
        <v>CK khác</v>
      </c>
      <c r="S409" s="4" t="str">
        <v>-</v>
      </c>
    </row>
    <row r="410" spans="3:19" ht="13.8" x14ac:dyDescent="0.3">
      <c r="C410" s="1" t="s">
        <v>359</v>
      </c>
      <c r="D410" s="1" t="s">
        <v>2554</v>
      </c>
      <c r="E410" s="1" t="s">
        <v>2072</v>
      </c>
      <c r="F410" s="1" t="s">
        <v>2105</v>
      </c>
      <c r="G410" s="1"/>
      <c r="H410" s="1"/>
      <c r="I410" s="1"/>
      <c r="J410" s="1"/>
      <c r="K410">
        <f>_xlfn.XLOOKUP(L_CC[[#This Row],[PC center]],L_PC[Profit center],L_PC[PC name])</f>
        <v>0</v>
      </c>
      <c r="L410" t="str">
        <f>_xlfn.XLOOKUP(L_CC[[#This Row],[Fund center]],L_FC[Fund center],L_FC[Site],"")</f>
        <v>HCP</v>
      </c>
      <c r="M410" s="4">
        <v>0</v>
      </c>
      <c r="N410" s="4">
        <v>0</v>
      </c>
      <c r="O410" s="4" t="str">
        <v>1300108000_</v>
      </c>
      <c r="P410" s="4" t="str">
        <v>1300108000_</v>
      </c>
      <c r="Q410" s="4" t="str">
        <v>HCP/BP chung</v>
      </c>
      <c r="R410" s="4" t="str">
        <v>CK khác</v>
      </c>
      <c r="S410" s="4" t="str">
        <v>-</v>
      </c>
    </row>
    <row r="411" spans="3:19" ht="13.8" x14ac:dyDescent="0.3">
      <c r="C411" s="1" t="s">
        <v>360</v>
      </c>
      <c r="D411" s="1" t="s">
        <v>2555</v>
      </c>
      <c r="E411" s="1" t="s">
        <v>2072</v>
      </c>
      <c r="F411" s="1" t="s">
        <v>2105</v>
      </c>
      <c r="G411" s="1"/>
      <c r="H411" s="1"/>
      <c r="I411" s="1"/>
      <c r="J411" s="1"/>
      <c r="K411">
        <f>_xlfn.XLOOKUP(L_CC[[#This Row],[PC center]],L_PC[Profit center],L_PC[PC name])</f>
        <v>0</v>
      </c>
      <c r="L411" t="str">
        <f>_xlfn.XLOOKUP(L_CC[[#This Row],[Fund center]],L_FC[Fund center],L_FC[Site],"")</f>
        <v>HCP</v>
      </c>
      <c r="M411" s="4">
        <v>0</v>
      </c>
      <c r="N411" s="4">
        <v>0</v>
      </c>
      <c r="O411" s="4" t="str">
        <v>1300109000_</v>
      </c>
      <c r="P411" s="4" t="str">
        <v>1300109000_</v>
      </c>
      <c r="Q411" s="4" t="str">
        <v>HCP/BP chung</v>
      </c>
      <c r="R411" s="4" t="str">
        <v>CK khác</v>
      </c>
      <c r="S411" s="4" t="str">
        <v>-</v>
      </c>
    </row>
    <row r="412" spans="3:19" ht="13.8" x14ac:dyDescent="0.3">
      <c r="C412" s="1" t="s">
        <v>361</v>
      </c>
      <c r="D412" s="1" t="s">
        <v>2556</v>
      </c>
      <c r="E412" s="1" t="s">
        <v>2072</v>
      </c>
      <c r="F412" s="1" t="s">
        <v>2105</v>
      </c>
      <c r="G412" s="1"/>
      <c r="H412" s="1"/>
      <c r="I412" s="1"/>
      <c r="J412" s="1"/>
      <c r="K412">
        <f>_xlfn.XLOOKUP(L_CC[[#This Row],[PC center]],L_PC[Profit center],L_PC[PC name])</f>
        <v>0</v>
      </c>
      <c r="L412" t="str">
        <f>_xlfn.XLOOKUP(L_CC[[#This Row],[Fund center]],L_FC[Fund center],L_FC[Site],"")</f>
        <v>HCP</v>
      </c>
      <c r="M412" s="4">
        <v>0</v>
      </c>
      <c r="N412" s="4">
        <v>0</v>
      </c>
      <c r="O412" s="4" t="str">
        <v>1300111000_</v>
      </c>
      <c r="P412" s="4" t="str">
        <v>1300111000_</v>
      </c>
      <c r="Q412" s="4" t="str">
        <v>HCP/BP chung</v>
      </c>
      <c r="R412" s="4" t="str">
        <v>CK khác</v>
      </c>
      <c r="S412" s="4" t="str">
        <v>-</v>
      </c>
    </row>
    <row r="413" spans="3:19" ht="13.8" x14ac:dyDescent="0.3">
      <c r="C413" s="1" t="s">
        <v>362</v>
      </c>
      <c r="D413" s="1" t="s">
        <v>2557</v>
      </c>
      <c r="E413" s="1" t="s">
        <v>2072</v>
      </c>
      <c r="F413" s="1" t="s">
        <v>2105</v>
      </c>
      <c r="G413" s="1"/>
      <c r="H413" s="1"/>
      <c r="I413" s="1"/>
      <c r="J413" s="1"/>
      <c r="K413">
        <f>_xlfn.XLOOKUP(L_CC[[#This Row],[PC center]],L_PC[Profit center],L_PC[PC name])</f>
        <v>0</v>
      </c>
      <c r="L413" t="str">
        <f>_xlfn.XLOOKUP(L_CC[[#This Row],[Fund center]],L_FC[Fund center],L_FC[Site],"")</f>
        <v>HCP</v>
      </c>
      <c r="M413" s="4">
        <v>0</v>
      </c>
      <c r="N413" s="4">
        <v>0</v>
      </c>
      <c r="O413" s="4" t="str">
        <v>1300112000_</v>
      </c>
      <c r="P413" s="4" t="str">
        <v>1300112000_</v>
      </c>
      <c r="Q413" s="4" t="str">
        <v>HCP/BP chung</v>
      </c>
      <c r="R413" s="4" t="str">
        <v>CK khác</v>
      </c>
      <c r="S413" s="4" t="str">
        <v>-</v>
      </c>
    </row>
    <row r="414" spans="3:19" ht="13.8" x14ac:dyDescent="0.3">
      <c r="C414" s="1" t="s">
        <v>363</v>
      </c>
      <c r="D414" s="1" t="s">
        <v>2558</v>
      </c>
      <c r="E414" s="1" t="s">
        <v>2072</v>
      </c>
      <c r="F414" s="1" t="s">
        <v>2105</v>
      </c>
      <c r="G414" s="1"/>
      <c r="H414" s="1"/>
      <c r="I414" s="1"/>
      <c r="J414" s="1"/>
      <c r="K414">
        <f>_xlfn.XLOOKUP(L_CC[[#This Row],[PC center]],L_PC[Profit center],L_PC[PC name])</f>
        <v>0</v>
      </c>
      <c r="L414" t="str">
        <f>_xlfn.XLOOKUP(L_CC[[#This Row],[Fund center]],L_FC[Fund center],L_FC[Site],"")</f>
        <v>HCP</v>
      </c>
      <c r="M414" s="4">
        <v>0</v>
      </c>
      <c r="N414" s="4">
        <v>0</v>
      </c>
      <c r="O414" s="4" t="str">
        <v>1300113000_</v>
      </c>
      <c r="P414" s="4" t="str">
        <v>1300113000_</v>
      </c>
      <c r="Q414" s="4" t="str">
        <v>HCP/BP chung</v>
      </c>
      <c r="R414" s="4" t="str">
        <v>CK khác</v>
      </c>
      <c r="S414" s="4" t="str">
        <v>-</v>
      </c>
    </row>
    <row r="415" spans="3:19" ht="13.8" x14ac:dyDescent="0.3">
      <c r="C415" s="1" t="s">
        <v>364</v>
      </c>
      <c r="D415" s="1" t="s">
        <v>2559</v>
      </c>
      <c r="E415" s="1" t="s">
        <v>2072</v>
      </c>
      <c r="F415" s="1" t="s">
        <v>2105</v>
      </c>
      <c r="G415" s="1"/>
      <c r="H415" s="1"/>
      <c r="I415" s="1"/>
      <c r="J415" s="1"/>
      <c r="K415">
        <f>_xlfn.XLOOKUP(L_CC[[#This Row],[PC center]],L_PC[Profit center],L_PC[PC name])</f>
        <v>0</v>
      </c>
      <c r="L415" t="str">
        <f>_xlfn.XLOOKUP(L_CC[[#This Row],[Fund center]],L_FC[Fund center],L_FC[Site],"")</f>
        <v>HCP</v>
      </c>
      <c r="M415" s="4">
        <v>0</v>
      </c>
      <c r="N415" s="4">
        <v>0</v>
      </c>
      <c r="O415" s="4" t="str">
        <v>1300114000_</v>
      </c>
      <c r="P415" s="4" t="str">
        <v>1300114000_</v>
      </c>
      <c r="Q415" s="4" t="str">
        <v>HCP/BP chung</v>
      </c>
      <c r="R415" s="4" t="str">
        <v>CK khác</v>
      </c>
      <c r="S415" s="4" t="str">
        <v>-</v>
      </c>
    </row>
    <row r="416" spans="3:19" ht="13.8" x14ac:dyDescent="0.3">
      <c r="C416" s="1" t="s">
        <v>365</v>
      </c>
      <c r="D416" s="1" t="s">
        <v>2560</v>
      </c>
      <c r="E416" s="1" t="s">
        <v>2072</v>
      </c>
      <c r="F416" s="1" t="s">
        <v>2105</v>
      </c>
      <c r="G416" s="1"/>
      <c r="H416" s="1"/>
      <c r="I416" s="1"/>
      <c r="J416" s="1"/>
      <c r="K416">
        <f>_xlfn.XLOOKUP(L_CC[[#This Row],[PC center]],L_PC[Profit center],L_PC[PC name])</f>
        <v>0</v>
      </c>
      <c r="L416" t="str">
        <f>_xlfn.XLOOKUP(L_CC[[#This Row],[Fund center]],L_FC[Fund center],L_FC[Site],"")</f>
        <v>HCP</v>
      </c>
      <c r="M416" s="4">
        <v>0</v>
      </c>
      <c r="N416" s="4">
        <v>0</v>
      </c>
      <c r="O416" s="4" t="str">
        <v>1300115000_</v>
      </c>
      <c r="P416" s="4" t="str">
        <v>1300115000_</v>
      </c>
      <c r="Q416" s="4" t="str">
        <v>HCP/BP chung</v>
      </c>
      <c r="R416" s="4" t="str">
        <v>CK khác</v>
      </c>
      <c r="S416" s="4" t="str">
        <v>-</v>
      </c>
    </row>
    <row r="417" spans="3:19" ht="13.8" x14ac:dyDescent="0.3">
      <c r="C417" s="1" t="s">
        <v>366</v>
      </c>
      <c r="D417" s="1" t="s">
        <v>2561</v>
      </c>
      <c r="E417" s="1" t="s">
        <v>2072</v>
      </c>
      <c r="F417" s="1" t="s">
        <v>2105</v>
      </c>
      <c r="G417" s="1"/>
      <c r="H417" s="1"/>
      <c r="I417" s="1"/>
      <c r="J417" s="1"/>
      <c r="K417">
        <f>_xlfn.XLOOKUP(L_CC[[#This Row],[PC center]],L_PC[Profit center],L_PC[PC name])</f>
        <v>0</v>
      </c>
      <c r="L417" t="str">
        <f>_xlfn.XLOOKUP(L_CC[[#This Row],[Fund center]],L_FC[Fund center],L_FC[Site],"")</f>
        <v>HCP</v>
      </c>
      <c r="M417" s="4">
        <v>0</v>
      </c>
      <c r="N417" s="4">
        <v>0</v>
      </c>
      <c r="O417" s="4" t="str">
        <v>1300116000_</v>
      </c>
      <c r="P417" s="4" t="str">
        <v>1300116000_</v>
      </c>
      <c r="Q417" s="4" t="str">
        <v>HCP/BP chung</v>
      </c>
      <c r="R417" s="4" t="str">
        <v>CK khác</v>
      </c>
      <c r="S417" s="4" t="str">
        <v>-</v>
      </c>
    </row>
    <row r="418" spans="3:19" ht="13.8" x14ac:dyDescent="0.3">
      <c r="C418" s="1" t="s">
        <v>367</v>
      </c>
      <c r="D418" s="1" t="s">
        <v>2562</v>
      </c>
      <c r="E418" s="1" t="s">
        <v>2072</v>
      </c>
      <c r="F418" s="1" t="s">
        <v>2105</v>
      </c>
      <c r="G418" s="1"/>
      <c r="H418" s="1"/>
      <c r="I418" s="1"/>
      <c r="J418" s="1"/>
      <c r="K418">
        <f>_xlfn.XLOOKUP(L_CC[[#This Row],[PC center]],L_PC[Profit center],L_PC[PC name])</f>
        <v>0</v>
      </c>
      <c r="L418" t="str">
        <f>_xlfn.XLOOKUP(L_CC[[#This Row],[Fund center]],L_FC[Fund center],L_FC[Site],"")</f>
        <v>HCP</v>
      </c>
      <c r="M418" s="4">
        <v>0</v>
      </c>
      <c r="N418" s="4">
        <v>0</v>
      </c>
      <c r="O418" s="4" t="str">
        <v>1300117000_</v>
      </c>
      <c r="P418" s="4" t="str">
        <v>1300117000_</v>
      </c>
      <c r="Q418" s="4" t="str">
        <v>HCP/BP chung</v>
      </c>
      <c r="R418" s="4" t="str">
        <v>CK khác</v>
      </c>
      <c r="S418" s="4" t="str">
        <v>-</v>
      </c>
    </row>
    <row r="419" spans="3:19" ht="13.8" x14ac:dyDescent="0.3">
      <c r="C419" s="1" t="s">
        <v>368</v>
      </c>
      <c r="D419" s="1" t="s">
        <v>2563</v>
      </c>
      <c r="E419" s="1" t="s">
        <v>2072</v>
      </c>
      <c r="F419" s="1" t="s">
        <v>2105</v>
      </c>
      <c r="G419" s="1"/>
      <c r="H419" s="1"/>
      <c r="I419" s="1"/>
      <c r="J419" s="1"/>
      <c r="K419">
        <f>_xlfn.XLOOKUP(L_CC[[#This Row],[PC center]],L_PC[Profit center],L_PC[PC name])</f>
        <v>0</v>
      </c>
      <c r="L419" t="str">
        <f>_xlfn.XLOOKUP(L_CC[[#This Row],[Fund center]],L_FC[Fund center],L_FC[Site],"")</f>
        <v>HCP</v>
      </c>
      <c r="M419" s="4">
        <v>0</v>
      </c>
      <c r="N419" s="4">
        <v>0</v>
      </c>
      <c r="O419" s="4" t="str">
        <v>1300119000_</v>
      </c>
      <c r="P419" s="4" t="str">
        <v>1300119000_</v>
      </c>
      <c r="Q419" s="4" t="str">
        <v>HCP/BP chung</v>
      </c>
      <c r="R419" s="4" t="str">
        <v>CK khác</v>
      </c>
      <c r="S419" s="4" t="str">
        <v>-</v>
      </c>
    </row>
    <row r="420" spans="3:19" ht="13.8" x14ac:dyDescent="0.3">
      <c r="C420" s="1" t="s">
        <v>369</v>
      </c>
      <c r="D420" s="1" t="s">
        <v>2564</v>
      </c>
      <c r="E420" s="1" t="s">
        <v>2072</v>
      </c>
      <c r="F420" s="1" t="s">
        <v>2105</v>
      </c>
      <c r="G420" s="1"/>
      <c r="H420" s="1"/>
      <c r="I420" s="1"/>
      <c r="J420" s="1"/>
      <c r="K420">
        <f>_xlfn.XLOOKUP(L_CC[[#This Row],[PC center]],L_PC[Profit center],L_PC[PC name])</f>
        <v>0</v>
      </c>
      <c r="L420" t="str">
        <f>_xlfn.XLOOKUP(L_CC[[#This Row],[Fund center]],L_FC[Fund center],L_FC[Site],"")</f>
        <v>HCP</v>
      </c>
      <c r="M420" s="4">
        <v>0</v>
      </c>
      <c r="N420" s="4">
        <v>0</v>
      </c>
      <c r="O420" s="4" t="str">
        <v>1300201000_</v>
      </c>
      <c r="P420" s="4" t="str">
        <v>1300201000_</v>
      </c>
      <c r="Q420" s="4" t="str">
        <v>HCP/BP chung</v>
      </c>
      <c r="R420" s="4" t="str">
        <v>CK khác</v>
      </c>
      <c r="S420" s="4" t="str">
        <v>-</v>
      </c>
    </row>
    <row r="421" spans="3:19" ht="13.8" x14ac:dyDescent="0.3">
      <c r="C421" s="1" t="s">
        <v>370</v>
      </c>
      <c r="D421" s="1" t="s">
        <v>2565</v>
      </c>
      <c r="E421" s="1" t="s">
        <v>2072</v>
      </c>
      <c r="F421" s="1" t="s">
        <v>2105</v>
      </c>
      <c r="G421" s="1"/>
      <c r="H421" s="1"/>
      <c r="I421" s="1"/>
      <c r="J421" s="1"/>
      <c r="K421">
        <f>_xlfn.XLOOKUP(L_CC[[#This Row],[PC center]],L_PC[Profit center],L_PC[PC name])</f>
        <v>0</v>
      </c>
      <c r="L421" t="str">
        <f>_xlfn.XLOOKUP(L_CC[[#This Row],[Fund center]],L_FC[Fund center],L_FC[Site],"")</f>
        <v>HCP</v>
      </c>
      <c r="M421" s="4">
        <v>0</v>
      </c>
      <c r="N421" s="4">
        <v>0</v>
      </c>
      <c r="O421" s="4" t="str">
        <v>1300202000_</v>
      </c>
      <c r="P421" s="4" t="str">
        <v>1300202000_</v>
      </c>
      <c r="Q421" s="4" t="str">
        <v>HCP/BP chung</v>
      </c>
      <c r="R421" s="4" t="str">
        <v>CK khác</v>
      </c>
      <c r="S421" s="4" t="str">
        <v>-</v>
      </c>
    </row>
    <row r="422" spans="3:19" ht="13.8" x14ac:dyDescent="0.3">
      <c r="C422" s="1" t="s">
        <v>371</v>
      </c>
      <c r="D422" s="1" t="s">
        <v>2566</v>
      </c>
      <c r="E422" s="1" t="s">
        <v>2072</v>
      </c>
      <c r="F422" s="1" t="s">
        <v>2105</v>
      </c>
      <c r="G422" s="1"/>
      <c r="H422" s="1"/>
      <c r="I422" s="1"/>
      <c r="J422" s="1"/>
      <c r="K422">
        <f>_xlfn.XLOOKUP(L_CC[[#This Row],[PC center]],L_PC[Profit center],L_PC[PC name])</f>
        <v>0</v>
      </c>
      <c r="L422" t="str">
        <f>_xlfn.XLOOKUP(L_CC[[#This Row],[Fund center]],L_FC[Fund center],L_FC[Site],"")</f>
        <v>HCP</v>
      </c>
      <c r="M422" s="4">
        <v>0</v>
      </c>
      <c r="N422" s="4">
        <v>0</v>
      </c>
      <c r="O422" s="4" t="str">
        <v>1300203000_</v>
      </c>
      <c r="P422" s="4" t="str">
        <v>1300203000_</v>
      </c>
      <c r="Q422" s="4" t="str">
        <v>HCP/BP chung</v>
      </c>
      <c r="R422" s="4" t="str">
        <v>CK khác</v>
      </c>
      <c r="S422" s="4" t="str">
        <v>-</v>
      </c>
    </row>
    <row r="423" spans="3:19" ht="13.8" x14ac:dyDescent="0.3">
      <c r="C423" s="1" t="s">
        <v>372</v>
      </c>
      <c r="D423" s="1" t="s">
        <v>2567</v>
      </c>
      <c r="E423" s="1" t="s">
        <v>2072</v>
      </c>
      <c r="F423" s="1" t="s">
        <v>103</v>
      </c>
      <c r="G423" s="1"/>
      <c r="H423" s="1"/>
      <c r="I423" s="1"/>
      <c r="J423" s="1"/>
      <c r="K423">
        <f>_xlfn.XLOOKUP(L_CC[[#This Row],[PC center]],L_PC[Profit center],L_PC[PC name])</f>
        <v>0</v>
      </c>
      <c r="L423" t="str">
        <f>_xlfn.XLOOKUP(L_CC[[#This Row],[Fund center]],L_FC[Fund center],L_FC[Site],"")</f>
        <v>HCP</v>
      </c>
      <c r="M423" s="4">
        <v>0</v>
      </c>
      <c r="N423" s="4">
        <v>0</v>
      </c>
      <c r="O423" s="4" t="str">
        <v>1300301000_</v>
      </c>
      <c r="P423" s="4" t="str">
        <v>1300301000_</v>
      </c>
      <c r="Q423" s="4" t="str">
        <v>HCP/BP chung</v>
      </c>
      <c r="R423" s="4" t="str">
        <v>Xét nghiệm</v>
      </c>
      <c r="S423" s="4" t="str">
        <v>-</v>
      </c>
    </row>
    <row r="424" spans="3:19" ht="13.8" x14ac:dyDescent="0.3">
      <c r="C424" s="1" t="s">
        <v>373</v>
      </c>
      <c r="D424" s="1" t="s">
        <v>2568</v>
      </c>
      <c r="E424" s="1" t="s">
        <v>2072</v>
      </c>
      <c r="F424" s="1" t="s">
        <v>103</v>
      </c>
      <c r="G424" s="1"/>
      <c r="H424" s="1"/>
      <c r="I424" s="1"/>
      <c r="J424" s="1"/>
      <c r="K424">
        <f>_xlfn.XLOOKUP(L_CC[[#This Row],[PC center]],L_PC[Profit center],L_PC[PC name])</f>
        <v>0</v>
      </c>
      <c r="L424" t="str">
        <f>_xlfn.XLOOKUP(L_CC[[#This Row],[Fund center]],L_FC[Fund center],L_FC[Site],"")</f>
        <v>HCP</v>
      </c>
      <c r="M424" s="4">
        <v>0</v>
      </c>
      <c r="N424" s="4">
        <v>0</v>
      </c>
      <c r="O424" s="4" t="str">
        <v>1300301100_</v>
      </c>
      <c r="P424" s="4" t="str">
        <v>1300301100_</v>
      </c>
      <c r="Q424" s="4" t="str">
        <v>HCP/BP chung</v>
      </c>
      <c r="R424" s="4" t="str">
        <v>Xét nghiệm</v>
      </c>
      <c r="S424" s="4" t="str">
        <v>-</v>
      </c>
    </row>
    <row r="425" spans="3:19" ht="13.8" x14ac:dyDescent="0.3">
      <c r="C425" s="1" t="s">
        <v>374</v>
      </c>
      <c r="D425" s="1" t="s">
        <v>2569</v>
      </c>
      <c r="E425" s="1" t="s">
        <v>2072</v>
      </c>
      <c r="F425" s="1" t="s">
        <v>103</v>
      </c>
      <c r="G425" s="1"/>
      <c r="H425" s="1"/>
      <c r="I425" s="1"/>
      <c r="J425" s="1"/>
      <c r="K425">
        <f>_xlfn.XLOOKUP(L_CC[[#This Row],[PC center]],L_PC[Profit center],L_PC[PC name])</f>
        <v>0</v>
      </c>
      <c r="L425" t="str">
        <f>_xlfn.XLOOKUP(L_CC[[#This Row],[Fund center]],L_FC[Fund center],L_FC[Site],"")</f>
        <v>HCP</v>
      </c>
      <c r="M425" s="4">
        <v>0</v>
      </c>
      <c r="N425" s="4">
        <v>0</v>
      </c>
      <c r="O425" s="4" t="str">
        <v>1300301200_</v>
      </c>
      <c r="P425" s="4" t="str">
        <v>1300301200_</v>
      </c>
      <c r="Q425" s="4" t="str">
        <v>HCP/BP chung</v>
      </c>
      <c r="R425" s="4" t="str">
        <v>Xét nghiệm</v>
      </c>
      <c r="S425" s="4" t="str">
        <v>-</v>
      </c>
    </row>
    <row r="426" spans="3:19" ht="13.8" x14ac:dyDescent="0.3">
      <c r="C426" s="1" t="s">
        <v>375</v>
      </c>
      <c r="D426" s="1" t="s">
        <v>2570</v>
      </c>
      <c r="E426" s="1" t="s">
        <v>2072</v>
      </c>
      <c r="F426" s="1" t="s">
        <v>103</v>
      </c>
      <c r="G426" s="1"/>
      <c r="H426" s="1"/>
      <c r="I426" s="1"/>
      <c r="J426" s="1"/>
      <c r="K426">
        <f>_xlfn.XLOOKUP(L_CC[[#This Row],[PC center]],L_PC[Profit center],L_PC[PC name])</f>
        <v>0</v>
      </c>
      <c r="L426" t="str">
        <f>_xlfn.XLOOKUP(L_CC[[#This Row],[Fund center]],L_FC[Fund center],L_FC[Site],"")</f>
        <v>HCP</v>
      </c>
      <c r="M426" s="4">
        <v>0</v>
      </c>
      <c r="N426" s="4">
        <v>0</v>
      </c>
      <c r="O426" s="4" t="str">
        <v>1300301300_</v>
      </c>
      <c r="P426" s="4" t="str">
        <v>1300301300_</v>
      </c>
      <c r="Q426" s="4" t="str">
        <v>HCP/BP chung</v>
      </c>
      <c r="R426" s="4" t="str">
        <v>Xét nghiệm</v>
      </c>
      <c r="S426" s="4" t="str">
        <v>-</v>
      </c>
    </row>
    <row r="427" spans="3:19" ht="13.8" x14ac:dyDescent="0.3">
      <c r="C427" s="1" t="s">
        <v>376</v>
      </c>
      <c r="D427" s="1" t="s">
        <v>2571</v>
      </c>
      <c r="E427" s="1" t="s">
        <v>2072</v>
      </c>
      <c r="F427" s="1" t="s">
        <v>103</v>
      </c>
      <c r="G427" s="1"/>
      <c r="H427" s="1"/>
      <c r="I427" s="1"/>
      <c r="J427" s="1"/>
      <c r="K427">
        <f>_xlfn.XLOOKUP(L_CC[[#This Row],[PC center]],L_PC[Profit center],L_PC[PC name])</f>
        <v>0</v>
      </c>
      <c r="L427" t="str">
        <f>_xlfn.XLOOKUP(L_CC[[#This Row],[Fund center]],L_FC[Fund center],L_FC[Site],"")</f>
        <v>HCP</v>
      </c>
      <c r="M427" s="4">
        <v>0</v>
      </c>
      <c r="N427" s="4">
        <v>0</v>
      </c>
      <c r="O427" s="4" t="str">
        <v>1300301400_</v>
      </c>
      <c r="P427" s="4" t="str">
        <v>1300301400_</v>
      </c>
      <c r="Q427" s="4" t="str">
        <v>HCP/BP chung</v>
      </c>
      <c r="R427" s="4" t="str">
        <v>Xét nghiệm</v>
      </c>
      <c r="S427" s="4" t="str">
        <v>-</v>
      </c>
    </row>
    <row r="428" spans="3:19" ht="13.8" x14ac:dyDescent="0.3">
      <c r="C428" s="1" t="s">
        <v>377</v>
      </c>
      <c r="D428" s="1" t="s">
        <v>2572</v>
      </c>
      <c r="E428" s="1" t="s">
        <v>2072</v>
      </c>
      <c r="F428" s="1" t="s">
        <v>103</v>
      </c>
      <c r="G428" s="1"/>
      <c r="H428" s="1"/>
      <c r="I428" s="1"/>
      <c r="J428" s="1"/>
      <c r="K428">
        <f>_xlfn.XLOOKUP(L_CC[[#This Row],[PC center]],L_PC[Profit center],L_PC[PC name])</f>
        <v>0</v>
      </c>
      <c r="L428" t="str">
        <f>_xlfn.XLOOKUP(L_CC[[#This Row],[Fund center]],L_FC[Fund center],L_FC[Site],"")</f>
        <v>HCP</v>
      </c>
      <c r="M428" s="4">
        <v>0</v>
      </c>
      <c r="N428" s="4">
        <v>0</v>
      </c>
      <c r="O428" s="4" t="str">
        <v>1300301500_</v>
      </c>
      <c r="P428" s="4" t="str">
        <v>1300301500_</v>
      </c>
      <c r="Q428" s="4" t="str">
        <v>HCP/BP chung</v>
      </c>
      <c r="R428" s="4" t="str">
        <v>Xét nghiệm</v>
      </c>
      <c r="S428" s="4" t="str">
        <v>-</v>
      </c>
    </row>
    <row r="429" spans="3:19" ht="13.8" x14ac:dyDescent="0.3">
      <c r="C429" s="1" t="s">
        <v>378</v>
      </c>
      <c r="D429" s="1" t="s">
        <v>2573</v>
      </c>
      <c r="E429" s="1" t="s">
        <v>2072</v>
      </c>
      <c r="F429" s="1" t="s">
        <v>111</v>
      </c>
      <c r="G429" s="1"/>
      <c r="H429" s="1"/>
      <c r="I429" s="1"/>
      <c r="J429" s="1"/>
      <c r="K429">
        <f>_xlfn.XLOOKUP(L_CC[[#This Row],[PC center]],L_PC[Profit center],L_PC[PC name])</f>
        <v>0</v>
      </c>
      <c r="L429" t="str">
        <f>_xlfn.XLOOKUP(L_CC[[#This Row],[Fund center]],L_FC[Fund center],L_FC[Site],"")</f>
        <v>HCP</v>
      </c>
      <c r="M429" s="4">
        <v>0</v>
      </c>
      <c r="N429" s="4">
        <v>0</v>
      </c>
      <c r="O429" s="4" t="str">
        <v>1300302000_</v>
      </c>
      <c r="P429" s="4" t="str">
        <v>1300302000_</v>
      </c>
      <c r="Q429" s="4" t="str">
        <v>HCP/BP chung</v>
      </c>
      <c r="R429" s="4" t="str">
        <v>CĐHA</v>
      </c>
      <c r="S429" s="4" t="str">
        <v>-</v>
      </c>
    </row>
    <row r="430" spans="3:19" ht="13.8" x14ac:dyDescent="0.3">
      <c r="C430" s="1" t="s">
        <v>379</v>
      </c>
      <c r="D430" s="1" t="s">
        <v>2574</v>
      </c>
      <c r="E430" s="1" t="s">
        <v>2072</v>
      </c>
      <c r="F430" s="1" t="s">
        <v>111</v>
      </c>
      <c r="G430" s="1"/>
      <c r="H430" s="1"/>
      <c r="I430" s="1"/>
      <c r="J430" s="1"/>
      <c r="K430">
        <f>_xlfn.XLOOKUP(L_CC[[#This Row],[PC center]],L_PC[Profit center],L_PC[PC name])</f>
        <v>0</v>
      </c>
      <c r="L430" t="str">
        <f>_xlfn.XLOOKUP(L_CC[[#This Row],[Fund center]],L_FC[Fund center],L_FC[Site],"")</f>
        <v>HCP</v>
      </c>
      <c r="M430" s="4">
        <v>0</v>
      </c>
      <c r="N430" s="4">
        <v>0</v>
      </c>
      <c r="O430" s="4" t="str">
        <v>1300302100_</v>
      </c>
      <c r="P430" s="4" t="str">
        <v>1300302100_</v>
      </c>
      <c r="Q430" s="4" t="str">
        <v>HCP/BP chung</v>
      </c>
      <c r="R430" s="4" t="str">
        <v>CĐHA</v>
      </c>
      <c r="S430" s="4" t="str">
        <v>-</v>
      </c>
    </row>
    <row r="431" spans="3:19" ht="13.8" x14ac:dyDescent="0.3">
      <c r="C431" s="1" t="s">
        <v>380</v>
      </c>
      <c r="D431" s="1" t="s">
        <v>2575</v>
      </c>
      <c r="E431" s="1" t="s">
        <v>2072</v>
      </c>
      <c r="F431" s="1" t="s">
        <v>111</v>
      </c>
      <c r="G431" s="1"/>
      <c r="H431" s="1"/>
      <c r="I431" s="1"/>
      <c r="J431" s="1"/>
      <c r="K431">
        <f>_xlfn.XLOOKUP(L_CC[[#This Row],[PC center]],L_PC[Profit center],L_PC[PC name])</f>
        <v>0</v>
      </c>
      <c r="L431" t="str">
        <f>_xlfn.XLOOKUP(L_CC[[#This Row],[Fund center]],L_FC[Fund center],L_FC[Site],"")</f>
        <v>HCP</v>
      </c>
      <c r="M431" s="4">
        <v>0</v>
      </c>
      <c r="N431" s="4">
        <v>0</v>
      </c>
      <c r="O431" s="4" t="str">
        <v>1300302200_</v>
      </c>
      <c r="P431" s="4" t="str">
        <v>1300302200_</v>
      </c>
      <c r="Q431" s="4" t="str">
        <v>HCP/BP chung</v>
      </c>
      <c r="R431" s="4" t="str">
        <v>CĐHA</v>
      </c>
      <c r="S431" s="4" t="str">
        <v>-</v>
      </c>
    </row>
    <row r="432" spans="3:19" ht="13.8" x14ac:dyDescent="0.3">
      <c r="C432" s="1" t="s">
        <v>381</v>
      </c>
      <c r="D432" s="1" t="s">
        <v>2576</v>
      </c>
      <c r="E432" s="1" t="s">
        <v>2072</v>
      </c>
      <c r="F432" s="1" t="s">
        <v>111</v>
      </c>
      <c r="G432" s="1"/>
      <c r="H432" s="1"/>
      <c r="I432" s="1"/>
      <c r="J432" s="1"/>
      <c r="K432">
        <f>_xlfn.XLOOKUP(L_CC[[#This Row],[PC center]],L_PC[Profit center],L_PC[PC name])</f>
        <v>0</v>
      </c>
      <c r="L432" t="str">
        <f>_xlfn.XLOOKUP(L_CC[[#This Row],[Fund center]],L_FC[Fund center],L_FC[Site],"")</f>
        <v>HCP</v>
      </c>
      <c r="M432" s="4">
        <v>0</v>
      </c>
      <c r="N432" s="4">
        <v>0</v>
      </c>
      <c r="O432" s="4" t="str">
        <v>1300302300_</v>
      </c>
      <c r="P432" s="4" t="str">
        <v>1300302300_</v>
      </c>
      <c r="Q432" s="4" t="str">
        <v>HCP/BP chung</v>
      </c>
      <c r="R432" s="4" t="str">
        <v>CĐHA</v>
      </c>
      <c r="S432" s="4" t="str">
        <v>-</v>
      </c>
    </row>
    <row r="433" spans="3:19" ht="13.8" x14ac:dyDescent="0.3">
      <c r="C433" s="1" t="s">
        <v>382</v>
      </c>
      <c r="D433" s="1" t="s">
        <v>2577</v>
      </c>
      <c r="E433" s="1" t="s">
        <v>2072</v>
      </c>
      <c r="F433" s="1" t="s">
        <v>111</v>
      </c>
      <c r="G433" s="1"/>
      <c r="H433" s="1"/>
      <c r="I433" s="1"/>
      <c r="J433" s="1"/>
      <c r="K433">
        <f>_xlfn.XLOOKUP(L_CC[[#This Row],[PC center]],L_PC[Profit center],L_PC[PC name])</f>
        <v>0</v>
      </c>
      <c r="L433" t="str">
        <f>_xlfn.XLOOKUP(L_CC[[#This Row],[Fund center]],L_FC[Fund center],L_FC[Site],"")</f>
        <v>HCP</v>
      </c>
      <c r="M433" s="4">
        <v>0</v>
      </c>
      <c r="N433" s="4">
        <v>0</v>
      </c>
      <c r="O433" s="4" t="str">
        <v>1300302400_</v>
      </c>
      <c r="P433" s="4" t="str">
        <v>1300302400_</v>
      </c>
      <c r="Q433" s="4" t="str">
        <v>HCP/BP chung</v>
      </c>
      <c r="R433" s="4" t="str">
        <v>CĐHA</v>
      </c>
      <c r="S433" s="4" t="str">
        <v>-</v>
      </c>
    </row>
    <row r="434" spans="3:19" ht="13.8" x14ac:dyDescent="0.3">
      <c r="C434" s="1" t="s">
        <v>383</v>
      </c>
      <c r="D434" s="1" t="s">
        <v>2578</v>
      </c>
      <c r="E434" s="1" t="s">
        <v>2072</v>
      </c>
      <c r="F434" s="1" t="s">
        <v>111</v>
      </c>
      <c r="G434" s="1"/>
      <c r="H434" s="1"/>
      <c r="I434" s="1"/>
      <c r="J434" s="1"/>
      <c r="K434">
        <f>_xlfn.XLOOKUP(L_CC[[#This Row],[PC center]],L_PC[Profit center],L_PC[PC name])</f>
        <v>0</v>
      </c>
      <c r="L434" t="str">
        <f>_xlfn.XLOOKUP(L_CC[[#This Row],[Fund center]],L_FC[Fund center],L_FC[Site],"")</f>
        <v>HCP</v>
      </c>
      <c r="M434" s="4">
        <v>0</v>
      </c>
      <c r="N434" s="4">
        <v>0</v>
      </c>
      <c r="O434" s="4" t="str">
        <v>1300302500_</v>
      </c>
      <c r="P434" s="4" t="str">
        <v>1300302500_</v>
      </c>
      <c r="Q434" s="4" t="str">
        <v>HCP/BP chung</v>
      </c>
      <c r="R434" s="4" t="str">
        <v>CĐHA</v>
      </c>
      <c r="S434" s="4" t="str">
        <v>-</v>
      </c>
    </row>
    <row r="435" spans="3:19" ht="13.8" x14ac:dyDescent="0.3">
      <c r="C435" s="1" t="s">
        <v>384</v>
      </c>
      <c r="D435" s="1" t="s">
        <v>2579</v>
      </c>
      <c r="E435" s="1" t="s">
        <v>2072</v>
      </c>
      <c r="F435" s="1" t="s">
        <v>3662</v>
      </c>
      <c r="G435" s="1"/>
      <c r="H435" s="1"/>
      <c r="I435" s="1"/>
      <c r="J435" s="1"/>
      <c r="K435">
        <f>_xlfn.XLOOKUP(L_CC[[#This Row],[PC center]],L_PC[Profit center],L_PC[PC name])</f>
        <v>0</v>
      </c>
      <c r="L435" t="str">
        <f>_xlfn.XLOOKUP(L_CC[[#This Row],[Fund center]],L_FC[Fund center],L_FC[Site],"")</f>
        <v>HCP</v>
      </c>
      <c r="M435" s="4">
        <v>0</v>
      </c>
      <c r="N435" s="4">
        <v>0</v>
      </c>
      <c r="O435" s="4" t="str">
        <v>1300302700_</v>
      </c>
      <c r="P435" s="4" t="str">
        <v>1300302700_</v>
      </c>
      <c r="Q435" s="4" t="str">
        <v>HCP/BP chung</v>
      </c>
      <c r="R435" s="4" t="str">
        <v>TT sàng lọc Vú</v>
      </c>
      <c r="S435" s="4" t="str">
        <v>-</v>
      </c>
    </row>
    <row r="436" spans="3:19" ht="13.8" x14ac:dyDescent="0.3">
      <c r="C436" s="1" t="s">
        <v>385</v>
      </c>
      <c r="D436" s="1" t="s">
        <v>2580</v>
      </c>
      <c r="E436" s="1" t="s">
        <v>2072</v>
      </c>
      <c r="F436" s="1" t="s">
        <v>111</v>
      </c>
      <c r="G436" s="1"/>
      <c r="H436" s="1"/>
      <c r="I436" s="1"/>
      <c r="J436" s="1"/>
      <c r="K436">
        <f>_xlfn.XLOOKUP(L_CC[[#This Row],[PC center]],L_PC[Profit center],L_PC[PC name])</f>
        <v>0</v>
      </c>
      <c r="L436" t="str">
        <f>_xlfn.XLOOKUP(L_CC[[#This Row],[Fund center]],L_FC[Fund center],L_FC[Site],"")</f>
        <v>HCP</v>
      </c>
      <c r="M436" s="4">
        <v>0</v>
      </c>
      <c r="N436" s="4">
        <v>0</v>
      </c>
      <c r="O436" s="4" t="str">
        <v>1300302800_</v>
      </c>
      <c r="P436" s="4" t="str">
        <v>1300302800_</v>
      </c>
      <c r="Q436" s="4" t="str">
        <v>HCP/BP chung</v>
      </c>
      <c r="R436" s="4" t="str">
        <v>CĐHA</v>
      </c>
      <c r="S436" s="4" t="str">
        <v>-</v>
      </c>
    </row>
    <row r="437" spans="3:19" ht="13.8" x14ac:dyDescent="0.3">
      <c r="C437" s="1" t="s">
        <v>386</v>
      </c>
      <c r="D437" s="1" t="s">
        <v>3130</v>
      </c>
      <c r="E437" s="1" t="s">
        <v>2072</v>
      </c>
      <c r="F437" s="1" t="s">
        <v>2102</v>
      </c>
      <c r="G437" s="1"/>
      <c r="H437" s="1"/>
      <c r="I437" s="1"/>
      <c r="J437" s="1"/>
      <c r="K437">
        <f>_xlfn.XLOOKUP(L_CC[[#This Row],[PC center]],L_PC[Profit center],L_PC[PC name])</f>
        <v>0</v>
      </c>
      <c r="L437" t="str">
        <f>_xlfn.XLOOKUP(L_CC[[#This Row],[Fund center]],L_FC[Fund center],L_FC[Site],"")</f>
        <v>HCP</v>
      </c>
      <c r="M437" s="4">
        <v>0</v>
      </c>
      <c r="N437" s="4">
        <v>0</v>
      </c>
      <c r="O437" s="4" t="str">
        <v>1300303000_</v>
      </c>
      <c r="P437" s="4" t="str">
        <v>1300303000_</v>
      </c>
      <c r="Q437" s="4" t="str">
        <v>HCP/BP chung</v>
      </c>
      <c r="R437" s="4" t="str">
        <v>Liệu pháp tế bào</v>
      </c>
      <c r="S437" s="4" t="str">
        <v>-</v>
      </c>
    </row>
    <row r="438" spans="3:19" ht="13.8" x14ac:dyDescent="0.3">
      <c r="C438" s="1" t="s">
        <v>387</v>
      </c>
      <c r="D438" s="1" t="s">
        <v>3124</v>
      </c>
      <c r="E438" s="1" t="s">
        <v>2072</v>
      </c>
      <c r="F438" s="1" t="s">
        <v>2100</v>
      </c>
      <c r="G438" s="1"/>
      <c r="H438" s="1"/>
      <c r="I438" s="1"/>
      <c r="J438" s="1"/>
      <c r="K438">
        <f>_xlfn.XLOOKUP(L_CC[[#This Row],[PC center]],L_PC[Profit center],L_PC[PC name])</f>
        <v>0</v>
      </c>
      <c r="L438" t="str">
        <f>_xlfn.XLOOKUP(L_CC[[#This Row],[Fund center]],L_FC[Fund center],L_FC[Site],"")</f>
        <v>HCP</v>
      </c>
      <c r="M438" s="4">
        <v>0</v>
      </c>
      <c r="N438" s="4">
        <v>0</v>
      </c>
      <c r="O438" s="4" t="str">
        <v>1300304000_</v>
      </c>
      <c r="P438" s="4" t="str">
        <v>1300304000_</v>
      </c>
      <c r="Q438" s="4" t="str">
        <v>HCP/BP chung</v>
      </c>
      <c r="R438" s="4" t="str">
        <v>Biobank</v>
      </c>
      <c r="S438" s="4" t="str">
        <v>-</v>
      </c>
    </row>
    <row r="439" spans="3:19" ht="13.8" x14ac:dyDescent="0.3">
      <c r="C439" s="1" t="s">
        <v>388</v>
      </c>
      <c r="D439" s="1" t="s">
        <v>3136</v>
      </c>
      <c r="E439" s="1" t="s">
        <v>2072</v>
      </c>
      <c r="F439" s="1" t="s">
        <v>2101</v>
      </c>
      <c r="G439" s="1"/>
      <c r="H439" s="1"/>
      <c r="I439" s="1"/>
      <c r="J439" s="1"/>
      <c r="K439">
        <f>_xlfn.XLOOKUP(L_CC[[#This Row],[PC center]],L_PC[Profit center],L_PC[PC name])</f>
        <v>0</v>
      </c>
      <c r="L439" t="str">
        <f>_xlfn.XLOOKUP(L_CC[[#This Row],[Fund center]],L_FC[Fund center],L_FC[Site],"")</f>
        <v>HCP</v>
      </c>
      <c r="M439" s="4">
        <v>0</v>
      </c>
      <c r="N439" s="4">
        <v>0</v>
      </c>
      <c r="O439" s="4" t="str">
        <v>1300305000_</v>
      </c>
      <c r="P439" s="4" t="str">
        <v>1300305000_</v>
      </c>
      <c r="Q439" s="4" t="str">
        <v>HCP/BP chung</v>
      </c>
      <c r="R439" s="4" t="str">
        <v>Di truyền y học</v>
      </c>
      <c r="S439" s="4" t="str">
        <v>-</v>
      </c>
    </row>
    <row r="440" spans="3:19" ht="13.8" x14ac:dyDescent="0.3">
      <c r="C440" s="1" t="s">
        <v>389</v>
      </c>
      <c r="D440" s="1" t="s">
        <v>2581</v>
      </c>
      <c r="E440" s="1" t="s">
        <v>2072</v>
      </c>
      <c r="F440" s="1" t="s">
        <v>2105</v>
      </c>
      <c r="G440" s="1"/>
      <c r="H440" s="1"/>
      <c r="I440" s="1"/>
      <c r="J440" s="1"/>
      <c r="K440">
        <f>_xlfn.XLOOKUP(L_CC[[#This Row],[PC center]],L_PC[Profit center],L_PC[PC name])</f>
        <v>0</v>
      </c>
      <c r="L440" t="str">
        <f>_xlfn.XLOOKUP(L_CC[[#This Row],[Fund center]],L_FC[Fund center],L_FC[Site],"")</f>
        <v>HCP</v>
      </c>
      <c r="M440" s="4">
        <v>0</v>
      </c>
      <c r="N440" s="4">
        <v>0</v>
      </c>
      <c r="O440" s="4" t="str">
        <v>1300305001_</v>
      </c>
      <c r="P440" s="4" t="str">
        <v>1300305001_</v>
      </c>
      <c r="Q440" s="4" t="str">
        <v>HCP/BP chung</v>
      </c>
      <c r="R440" s="4" t="str">
        <v>CK khác</v>
      </c>
      <c r="S440" s="4" t="str">
        <v>-</v>
      </c>
    </row>
    <row r="441" spans="3:19" ht="13.8" x14ac:dyDescent="0.3">
      <c r="C441" s="1" t="s">
        <v>390</v>
      </c>
      <c r="D441" s="1" t="s">
        <v>3143</v>
      </c>
      <c r="E441" s="1" t="s">
        <v>2072</v>
      </c>
      <c r="F441" s="1" t="s">
        <v>2099</v>
      </c>
      <c r="G441" s="1"/>
      <c r="H441" s="1"/>
      <c r="I441" s="1"/>
      <c r="J441" s="1"/>
      <c r="K441">
        <f>_xlfn.XLOOKUP(L_CC[[#This Row],[PC center]],L_PC[Profit center],L_PC[PC name])</f>
        <v>0</v>
      </c>
      <c r="L441" t="str">
        <f>_xlfn.XLOOKUP(L_CC[[#This Row],[Fund center]],L_FC[Fund center],L_FC[Site],"")</f>
        <v>HCP</v>
      </c>
      <c r="M441" s="4">
        <v>0</v>
      </c>
      <c r="N441" s="4">
        <v>0</v>
      </c>
      <c r="O441" s="4" t="str">
        <v>1300306000_</v>
      </c>
      <c r="P441" s="4" t="str">
        <v>1300306000_</v>
      </c>
      <c r="Q441" s="4" t="str">
        <v>HCP/BP chung</v>
      </c>
      <c r="R441" s="4" t="str">
        <v>QC</v>
      </c>
      <c r="S441" s="4" t="str">
        <v>-</v>
      </c>
    </row>
    <row r="442" spans="3:19" ht="13.8" x14ac:dyDescent="0.3">
      <c r="C442" s="1" t="s">
        <v>2582</v>
      </c>
      <c r="D442" s="1" t="s">
        <v>2583</v>
      </c>
      <c r="E442" s="1" t="s">
        <v>2072</v>
      </c>
      <c r="F442" s="1" t="s">
        <v>126</v>
      </c>
      <c r="G442" s="1"/>
      <c r="H442" s="1"/>
      <c r="I442" s="1"/>
      <c r="J442" s="1"/>
      <c r="K442">
        <f>_xlfn.XLOOKUP(L_CC[[#This Row],[PC center]],L_PC[Profit center],L_PC[PC name])</f>
        <v>0</v>
      </c>
      <c r="L442" t="str">
        <f>_xlfn.XLOOKUP(L_CC[[#This Row],[Fund center]],L_FC[Fund center],L_FC[Site],"")</f>
        <v>HCP</v>
      </c>
      <c r="M442" s="4">
        <v>0</v>
      </c>
      <c r="N442" s="4">
        <v>0</v>
      </c>
      <c r="O442" s="4" t="str">
        <v>1300401000_</v>
      </c>
      <c r="P442" s="4" t="str">
        <v>1300401000_</v>
      </c>
      <c r="Q442" s="4" t="str">
        <v>HCP/BP chung</v>
      </c>
      <c r="R442" s="4" t="str">
        <v>Hồi sức</v>
      </c>
      <c r="S442" s="4" t="str">
        <v>-</v>
      </c>
    </row>
    <row r="443" spans="3:19" ht="13.8" x14ac:dyDescent="0.3">
      <c r="C443" s="1" t="s">
        <v>391</v>
      </c>
      <c r="D443" s="1" t="s">
        <v>2584</v>
      </c>
      <c r="E443" s="1" t="s">
        <v>2072</v>
      </c>
      <c r="F443" s="1" t="s">
        <v>126</v>
      </c>
      <c r="G443" s="1"/>
      <c r="H443" s="1"/>
      <c r="I443" s="1"/>
      <c r="J443" s="1"/>
      <c r="K443">
        <f>_xlfn.XLOOKUP(L_CC[[#This Row],[PC center]],L_PC[Profit center],L_PC[PC name])</f>
        <v>0</v>
      </c>
      <c r="L443" t="str">
        <f>_xlfn.XLOOKUP(L_CC[[#This Row],[Fund center]],L_FC[Fund center],L_FC[Site],"")</f>
        <v>HCP</v>
      </c>
      <c r="M443" s="4">
        <v>0</v>
      </c>
      <c r="N443" s="4">
        <v>0</v>
      </c>
      <c r="O443" s="4" t="str">
        <v>1300401100_</v>
      </c>
      <c r="P443" s="4" t="str">
        <v>1300401100_</v>
      </c>
      <c r="Q443" s="4" t="str">
        <v>HCP/BP chung</v>
      </c>
      <c r="R443" s="4" t="str">
        <v>Hồi sức</v>
      </c>
      <c r="S443" s="4" t="str">
        <v>-</v>
      </c>
    </row>
    <row r="444" spans="3:19" ht="13.8" x14ac:dyDescent="0.3">
      <c r="C444" s="1" t="s">
        <v>392</v>
      </c>
      <c r="D444" s="1" t="s">
        <v>2585</v>
      </c>
      <c r="E444" s="1" t="s">
        <v>2072</v>
      </c>
      <c r="F444" s="1" t="s">
        <v>128</v>
      </c>
      <c r="G444" s="1"/>
      <c r="H444" s="1"/>
      <c r="I444" s="1"/>
      <c r="J444" s="1"/>
      <c r="K444">
        <f>_xlfn.XLOOKUP(L_CC[[#This Row],[PC center]],L_PC[Profit center],L_PC[PC name])</f>
        <v>0</v>
      </c>
      <c r="L444" t="str">
        <f>_xlfn.XLOOKUP(L_CC[[#This Row],[Fund center]],L_FC[Fund center],L_FC[Site],"")</f>
        <v>HCP</v>
      </c>
      <c r="M444" s="4">
        <v>0</v>
      </c>
      <c r="N444" s="4">
        <v>0</v>
      </c>
      <c r="O444" s="4" t="str">
        <v>1300401200_</v>
      </c>
      <c r="P444" s="4" t="str">
        <v>1300401200_</v>
      </c>
      <c r="Q444" s="4" t="str">
        <v>HCP/BP chung</v>
      </c>
      <c r="R444" s="4" t="str">
        <v>Cấp cứu</v>
      </c>
      <c r="S444" s="4" t="str">
        <v>-</v>
      </c>
    </row>
    <row r="445" spans="3:19" ht="13.8" x14ac:dyDescent="0.3">
      <c r="C445" s="1" t="s">
        <v>393</v>
      </c>
      <c r="D445" s="1" t="s">
        <v>2586</v>
      </c>
      <c r="E445" s="1" t="s">
        <v>2072</v>
      </c>
      <c r="F445" s="1" t="s">
        <v>130</v>
      </c>
      <c r="G445" s="1"/>
      <c r="H445" s="1"/>
      <c r="I445" s="1"/>
      <c r="J445" s="1"/>
      <c r="K445">
        <f>_xlfn.XLOOKUP(L_CC[[#This Row],[PC center]],L_PC[Profit center],L_PC[PC name])</f>
        <v>0</v>
      </c>
      <c r="L445" t="str">
        <f>_xlfn.XLOOKUP(L_CC[[#This Row],[Fund center]],L_FC[Fund center],L_FC[Site],"")</f>
        <v>HCP</v>
      </c>
      <c r="M445" s="4">
        <v>0</v>
      </c>
      <c r="N445" s="4">
        <v>0</v>
      </c>
      <c r="O445" s="4" t="str">
        <v>1300401300_</v>
      </c>
      <c r="P445" s="4" t="str">
        <v>1300401300_</v>
      </c>
      <c r="Q445" s="4" t="str">
        <v>HCP/BP chung</v>
      </c>
      <c r="R445" s="4" t="str">
        <v>Trạm y tế</v>
      </c>
      <c r="S445" s="4" t="str">
        <v>-</v>
      </c>
    </row>
    <row r="446" spans="3:19" ht="13.8" x14ac:dyDescent="0.3">
      <c r="C446" s="1" t="s">
        <v>394</v>
      </c>
      <c r="D446" s="1" t="s">
        <v>2587</v>
      </c>
      <c r="E446" s="1" t="s">
        <v>2072</v>
      </c>
      <c r="F446" s="1" t="s">
        <v>133</v>
      </c>
      <c r="G446" s="1"/>
      <c r="H446" s="1"/>
      <c r="I446" s="1"/>
      <c r="J446" s="1"/>
      <c r="K446">
        <f>_xlfn.XLOOKUP(L_CC[[#This Row],[PC center]],L_PC[Profit center],L_PC[PC name])</f>
        <v>0</v>
      </c>
      <c r="L446" t="str">
        <f>_xlfn.XLOOKUP(L_CC[[#This Row],[Fund center]],L_FC[Fund center],L_FC[Site],"")</f>
        <v>HCP</v>
      </c>
      <c r="M446" s="4">
        <v>0</v>
      </c>
      <c r="N446" s="4">
        <v>0</v>
      </c>
      <c r="O446" s="4" t="str">
        <v>1300402000_</v>
      </c>
      <c r="P446" s="4" t="str">
        <v>1300402000_</v>
      </c>
      <c r="Q446" s="4" t="str">
        <v>HCP/BP chung</v>
      </c>
      <c r="R446" s="4" t="str">
        <v>Sản khoa</v>
      </c>
      <c r="S446" s="4" t="str">
        <v>-</v>
      </c>
    </row>
    <row r="447" spans="3:19" ht="13.8" x14ac:dyDescent="0.3">
      <c r="C447" s="1" t="s">
        <v>395</v>
      </c>
      <c r="D447" s="1" t="s">
        <v>2588</v>
      </c>
      <c r="E447" s="1" t="s">
        <v>2072</v>
      </c>
      <c r="F447" s="1" t="s">
        <v>133</v>
      </c>
      <c r="G447" s="1"/>
      <c r="H447" s="1"/>
      <c r="I447" s="1"/>
      <c r="J447" s="1"/>
      <c r="K447">
        <f>_xlfn.XLOOKUP(L_CC[[#This Row],[PC center]],L_PC[Profit center],L_PC[PC name])</f>
        <v>0</v>
      </c>
      <c r="L447" t="str">
        <f>_xlfn.XLOOKUP(L_CC[[#This Row],[Fund center]],L_FC[Fund center],L_FC[Site],"")</f>
        <v>HCP</v>
      </c>
      <c r="M447" s="4">
        <v>0</v>
      </c>
      <c r="N447" s="4">
        <v>0</v>
      </c>
      <c r="O447" s="4" t="str">
        <v>1300402100_</v>
      </c>
      <c r="P447" s="4" t="str">
        <v>1300402100_</v>
      </c>
      <c r="Q447" s="4" t="str">
        <v>HCP/BP chung</v>
      </c>
      <c r="R447" s="4" t="str">
        <v>Sản khoa</v>
      </c>
      <c r="S447" s="4" t="str">
        <v>-</v>
      </c>
    </row>
    <row r="448" spans="3:19" ht="13.8" x14ac:dyDescent="0.3">
      <c r="C448" s="1" t="s">
        <v>396</v>
      </c>
      <c r="D448" s="1" t="s">
        <v>2589</v>
      </c>
      <c r="E448" s="1" t="s">
        <v>2072</v>
      </c>
      <c r="F448" s="1" t="s">
        <v>136</v>
      </c>
      <c r="G448" s="1"/>
      <c r="H448" s="1"/>
      <c r="I448" s="1"/>
      <c r="J448" s="1"/>
      <c r="K448">
        <f>_xlfn.XLOOKUP(L_CC[[#This Row],[PC center]],L_PC[Profit center],L_PC[PC name])</f>
        <v>0</v>
      </c>
      <c r="L448" t="str">
        <f>_xlfn.XLOOKUP(L_CC[[#This Row],[Fund center]],L_FC[Fund center],L_FC[Site],"")</f>
        <v>HCP</v>
      </c>
      <c r="M448" s="4">
        <v>0</v>
      </c>
      <c r="N448" s="4">
        <v>0</v>
      </c>
      <c r="O448" s="4" t="str">
        <v>1300402200_</v>
      </c>
      <c r="P448" s="4" t="str">
        <v>1300402200_</v>
      </c>
      <c r="Q448" s="4" t="str">
        <v>HCP/BP chung</v>
      </c>
      <c r="R448" s="4" t="str">
        <v>Phụ khoa</v>
      </c>
      <c r="S448" s="4" t="str">
        <v>-</v>
      </c>
    </row>
    <row r="449" spans="3:19" ht="13.8" x14ac:dyDescent="0.3">
      <c r="C449" s="1" t="s">
        <v>397</v>
      </c>
      <c r="D449" s="1" t="s">
        <v>2590</v>
      </c>
      <c r="E449" s="1" t="s">
        <v>2072</v>
      </c>
      <c r="F449" s="1" t="s">
        <v>133</v>
      </c>
      <c r="G449" s="1"/>
      <c r="H449" s="1"/>
      <c r="I449" s="1"/>
      <c r="J449" s="1"/>
      <c r="K449">
        <f>_xlfn.XLOOKUP(L_CC[[#This Row],[PC center]],L_PC[Profit center],L_PC[PC name])</f>
        <v>0</v>
      </c>
      <c r="L449" t="str">
        <f>_xlfn.XLOOKUP(L_CC[[#This Row],[Fund center]],L_FC[Fund center],L_FC[Site],"")</f>
        <v>HCP</v>
      </c>
      <c r="M449" s="4">
        <v>0</v>
      </c>
      <c r="N449" s="4">
        <v>0</v>
      </c>
      <c r="O449" s="4" t="str">
        <v>1300402300_</v>
      </c>
      <c r="P449" s="4" t="str">
        <v>1300402300_</v>
      </c>
      <c r="Q449" s="4" t="str">
        <v>HCP/BP chung</v>
      </c>
      <c r="R449" s="4" t="str">
        <v>Sản khoa</v>
      </c>
      <c r="S449" s="4" t="str">
        <v>-</v>
      </c>
    </row>
    <row r="450" spans="3:19" ht="13.8" x14ac:dyDescent="0.3">
      <c r="C450" s="1" t="s">
        <v>398</v>
      </c>
      <c r="D450" s="1" t="s">
        <v>2591</v>
      </c>
      <c r="E450" s="1" t="s">
        <v>2072</v>
      </c>
      <c r="F450" s="1" t="s">
        <v>139</v>
      </c>
      <c r="G450" s="1"/>
      <c r="H450" s="1"/>
      <c r="I450" s="1"/>
      <c r="J450" s="1"/>
      <c r="K450">
        <f>_xlfn.XLOOKUP(L_CC[[#This Row],[PC center]],L_PC[Profit center],L_PC[PC name])</f>
        <v>0</v>
      </c>
      <c r="L450" t="str">
        <f>_xlfn.XLOOKUP(L_CC[[#This Row],[Fund center]],L_FC[Fund center],L_FC[Site],"")</f>
        <v>HCP</v>
      </c>
      <c r="M450" s="4">
        <v>0</v>
      </c>
      <c r="N450" s="4">
        <v>0</v>
      </c>
      <c r="O450" s="4" t="str">
        <v>1300403000_</v>
      </c>
      <c r="P450" s="4" t="str">
        <v>1300403000_</v>
      </c>
      <c r="Q450" s="4" t="str">
        <v>HCP/BP chung</v>
      </c>
      <c r="R450" s="4" t="str">
        <v>IVF</v>
      </c>
      <c r="S450" s="4" t="str">
        <v>-</v>
      </c>
    </row>
    <row r="451" spans="3:19" ht="13.8" x14ac:dyDescent="0.3">
      <c r="C451" s="1" t="s">
        <v>399</v>
      </c>
      <c r="D451" s="1" t="s">
        <v>2592</v>
      </c>
      <c r="E451" s="1" t="s">
        <v>2072</v>
      </c>
      <c r="F451" s="1" t="s">
        <v>141</v>
      </c>
      <c r="G451" s="1"/>
      <c r="H451" s="1"/>
      <c r="I451" s="1"/>
      <c r="J451" s="1"/>
      <c r="K451">
        <f>_xlfn.XLOOKUP(L_CC[[#This Row],[PC center]],L_PC[Profit center],L_PC[PC name])</f>
        <v>0</v>
      </c>
      <c r="L451" t="str">
        <f>_xlfn.XLOOKUP(L_CC[[#This Row],[Fund center]],L_FC[Fund center],L_FC[Site],"")</f>
        <v>HCP</v>
      </c>
      <c r="M451" s="4">
        <v>0</v>
      </c>
      <c r="N451" s="4">
        <v>0</v>
      </c>
      <c r="O451" s="4" t="str">
        <v>1300404000_</v>
      </c>
      <c r="P451" s="4" t="str">
        <v>1300404000_</v>
      </c>
      <c r="Q451" s="4" t="str">
        <v>HCP/BP chung</v>
      </c>
      <c r="R451" s="4" t="str">
        <v>Sơ sinh</v>
      </c>
      <c r="S451" s="4" t="str">
        <v>-</v>
      </c>
    </row>
    <row r="452" spans="3:19" ht="13.8" x14ac:dyDescent="0.3">
      <c r="C452" s="1" t="s">
        <v>400</v>
      </c>
      <c r="D452" s="1" t="s">
        <v>2593</v>
      </c>
      <c r="E452" s="1" t="s">
        <v>2072</v>
      </c>
      <c r="F452" s="1" t="s">
        <v>146</v>
      </c>
      <c r="G452" s="1"/>
      <c r="H452" s="1"/>
      <c r="I452" s="1"/>
      <c r="J452" s="1"/>
      <c r="K452">
        <f>_xlfn.XLOOKUP(L_CC[[#This Row],[PC center]],L_PC[Profit center],L_PC[PC name])</f>
        <v>0</v>
      </c>
      <c r="L452" t="str">
        <f>_xlfn.XLOOKUP(L_CC[[#This Row],[Fund center]],L_FC[Fund center],L_FC[Site],"")</f>
        <v>HCP</v>
      </c>
      <c r="M452" s="4">
        <v>0</v>
      </c>
      <c r="N452" s="4">
        <v>0</v>
      </c>
      <c r="O452" s="4" t="str">
        <v>1300406100_</v>
      </c>
      <c r="P452" s="4" t="str">
        <v>1300406100_</v>
      </c>
      <c r="Q452" s="4" t="str">
        <v>HCP/BP chung</v>
      </c>
      <c r="R452" s="4" t="str">
        <v>Nội Nhi</v>
      </c>
      <c r="S452" s="4" t="str">
        <v>-</v>
      </c>
    </row>
    <row r="453" spans="3:19" ht="13.8" x14ac:dyDescent="0.3">
      <c r="C453" s="1" t="s">
        <v>401</v>
      </c>
      <c r="D453" s="1" t="s">
        <v>2594</v>
      </c>
      <c r="E453" s="1" t="s">
        <v>2072</v>
      </c>
      <c r="F453" s="1" t="s">
        <v>148</v>
      </c>
      <c r="G453" s="1"/>
      <c r="H453" s="1"/>
      <c r="I453" s="1"/>
      <c r="J453" s="1"/>
      <c r="K453">
        <f>_xlfn.XLOOKUP(L_CC[[#This Row],[PC center]],L_PC[Profit center],L_PC[PC name])</f>
        <v>0</v>
      </c>
      <c r="L453" t="str">
        <f>_xlfn.XLOOKUP(L_CC[[#This Row],[Fund center]],L_FC[Fund center],L_FC[Site],"")</f>
        <v>HCP</v>
      </c>
      <c r="M453" s="4">
        <v>0</v>
      </c>
      <c r="N453" s="4">
        <v>0</v>
      </c>
      <c r="O453" s="4" t="str">
        <v>1300406200_</v>
      </c>
      <c r="P453" s="4" t="str">
        <v>1300406200_</v>
      </c>
      <c r="Q453" s="4" t="str">
        <v>HCP/BP chung</v>
      </c>
      <c r="R453" s="4" t="str">
        <v>Vaccine</v>
      </c>
      <c r="S453" s="4" t="str">
        <v>-</v>
      </c>
    </row>
    <row r="454" spans="3:19" ht="13.8" x14ac:dyDescent="0.3">
      <c r="C454" s="1" t="s">
        <v>402</v>
      </c>
      <c r="D454" s="1" t="s">
        <v>2595</v>
      </c>
      <c r="E454" s="1" t="s">
        <v>2072</v>
      </c>
      <c r="F454" s="1" t="s">
        <v>3660</v>
      </c>
      <c r="G454" s="1"/>
      <c r="H454" s="1"/>
      <c r="I454" s="1"/>
      <c r="J454" s="1"/>
      <c r="K454">
        <f>_xlfn.XLOOKUP(L_CC[[#This Row],[PC center]],L_PC[Profit center],L_PC[PC name])</f>
        <v>0</v>
      </c>
      <c r="L454" t="str">
        <f>_xlfn.XLOOKUP(L_CC[[#This Row],[Fund center]],L_FC[Fund center],L_FC[Site],"")</f>
        <v>HCP</v>
      </c>
      <c r="M454" s="4">
        <v>0</v>
      </c>
      <c r="N454" s="4">
        <v>0</v>
      </c>
      <c r="O454" s="4" t="str">
        <v>1300407100_</v>
      </c>
      <c r="P454" s="4" t="str">
        <v>1300407100_</v>
      </c>
      <c r="Q454" s="4" t="str">
        <v>HCP/BP chung</v>
      </c>
      <c r="R454" s="4" t="str">
        <v>CTCH</v>
      </c>
      <c r="S454" s="4" t="str">
        <v>-</v>
      </c>
    </row>
    <row r="455" spans="3:19" ht="13.8" x14ac:dyDescent="0.3">
      <c r="C455" s="1" t="s">
        <v>403</v>
      </c>
      <c r="D455" s="1" t="s">
        <v>2596</v>
      </c>
      <c r="E455" s="1" t="s">
        <v>2072</v>
      </c>
      <c r="F455" s="1" t="s">
        <v>321</v>
      </c>
      <c r="G455" s="1"/>
      <c r="H455" s="1"/>
      <c r="I455" s="1"/>
      <c r="J455" s="1"/>
      <c r="K455">
        <f>_xlfn.XLOOKUP(L_CC[[#This Row],[PC center]],L_PC[Profit center],L_PC[PC name])</f>
        <v>0</v>
      </c>
      <c r="L455" t="str">
        <f>_xlfn.XLOOKUP(L_CC[[#This Row],[Fund center]],L_FC[Fund center],L_FC[Site],"")</f>
        <v>HCP</v>
      </c>
      <c r="M455" s="4">
        <v>0</v>
      </c>
      <c r="N455" s="4">
        <v>0</v>
      </c>
      <c r="O455" s="4" t="str">
        <v>1300407200_</v>
      </c>
      <c r="P455" s="4" t="str">
        <v>1300407200_</v>
      </c>
      <c r="Q455" s="4" t="str">
        <v>HCP/BP chung</v>
      </c>
      <c r="R455" s="4" t="str">
        <v>Ngoại tiêu hóa</v>
      </c>
      <c r="S455" s="4" t="str">
        <v>-</v>
      </c>
    </row>
    <row r="456" spans="3:19" ht="13.8" x14ac:dyDescent="0.3">
      <c r="C456" s="1" t="s">
        <v>404</v>
      </c>
      <c r="D456" s="1" t="s">
        <v>2597</v>
      </c>
      <c r="E456" s="1" t="s">
        <v>2072</v>
      </c>
      <c r="F456" s="1" t="s">
        <v>323</v>
      </c>
      <c r="G456" s="1"/>
      <c r="H456" s="1"/>
      <c r="I456" s="1"/>
      <c r="J456" s="1"/>
      <c r="K456">
        <f>_xlfn.XLOOKUP(L_CC[[#This Row],[PC center]],L_PC[Profit center],L_PC[PC name])</f>
        <v>0</v>
      </c>
      <c r="L456" t="str">
        <f>_xlfn.XLOOKUP(L_CC[[#This Row],[Fund center]],L_FC[Fund center],L_FC[Site],"")</f>
        <v>HCP</v>
      </c>
      <c r="M456" s="4">
        <v>0</v>
      </c>
      <c r="N456" s="4">
        <v>0</v>
      </c>
      <c r="O456" s="4" t="str">
        <v>1300407300_</v>
      </c>
      <c r="P456" s="4" t="str">
        <v>1300407300_</v>
      </c>
      <c r="Q456" s="4" t="str">
        <v>HCP/BP chung</v>
      </c>
      <c r="R456" s="4" t="str">
        <v>Ngoại tiết niệu</v>
      </c>
      <c r="S456" s="4" t="str">
        <v>-</v>
      </c>
    </row>
    <row r="457" spans="3:19" ht="13.8" x14ac:dyDescent="0.3">
      <c r="C457" s="1" t="s">
        <v>405</v>
      </c>
      <c r="D457" s="1" t="s">
        <v>2598</v>
      </c>
      <c r="E457" s="1" t="s">
        <v>2072</v>
      </c>
      <c r="F457" s="1" t="s">
        <v>153</v>
      </c>
      <c r="G457" s="1"/>
      <c r="H457" s="1"/>
      <c r="I457" s="1"/>
      <c r="J457" s="1"/>
      <c r="K457">
        <f>_xlfn.XLOOKUP(L_CC[[#This Row],[PC center]],L_PC[Profit center],L_PC[PC name])</f>
        <v>0</v>
      </c>
      <c r="L457" t="str">
        <f>_xlfn.XLOOKUP(L_CC[[#This Row],[Fund center]],L_FC[Fund center],L_FC[Site],"")</f>
        <v>HCP</v>
      </c>
      <c r="M457" s="4">
        <v>0</v>
      </c>
      <c r="N457" s="4">
        <v>0</v>
      </c>
      <c r="O457" s="4" t="str">
        <v>1300407400_</v>
      </c>
      <c r="P457" s="4" t="str">
        <v>1300407400_</v>
      </c>
      <c r="Q457" s="4" t="str">
        <v>HCP/BP chung</v>
      </c>
      <c r="R457" s="4" t="str">
        <v>Ngoại Nhi</v>
      </c>
      <c r="S457" s="4" t="str">
        <v>-</v>
      </c>
    </row>
    <row r="458" spans="3:19" ht="13.8" x14ac:dyDescent="0.3">
      <c r="C458" s="1" t="s">
        <v>406</v>
      </c>
      <c r="D458" s="1" t="s">
        <v>2599</v>
      </c>
      <c r="E458" s="1" t="s">
        <v>2072</v>
      </c>
      <c r="F458" s="1" t="s">
        <v>155</v>
      </c>
      <c r="G458" s="1"/>
      <c r="H458" s="1"/>
      <c r="I458" s="1"/>
      <c r="J458" s="1"/>
      <c r="K458">
        <f>_xlfn.XLOOKUP(L_CC[[#This Row],[PC center]],L_PC[Profit center],L_PC[PC name])</f>
        <v>0</v>
      </c>
      <c r="L458" t="str">
        <f>_xlfn.XLOOKUP(L_CC[[#This Row],[Fund center]],L_FC[Fund center],L_FC[Site],"")</f>
        <v>HCP</v>
      </c>
      <c r="M458" s="4">
        <v>0</v>
      </c>
      <c r="N458" s="4">
        <v>0</v>
      </c>
      <c r="O458" s="4" t="str">
        <v>1300407500_</v>
      </c>
      <c r="P458" s="4" t="str">
        <v>1300407500_</v>
      </c>
      <c r="Q458" s="4" t="str">
        <v>HCP/BP chung</v>
      </c>
      <c r="R458" s="4" t="str">
        <v>Ngoại thần kinh</v>
      </c>
      <c r="S458" s="4" t="str">
        <v>-</v>
      </c>
    </row>
    <row r="459" spans="3:19" ht="13.8" x14ac:dyDescent="0.3">
      <c r="C459" s="1" t="s">
        <v>407</v>
      </c>
      <c r="D459" s="1" t="s">
        <v>2600</v>
      </c>
      <c r="E459" s="1" t="s">
        <v>2072</v>
      </c>
      <c r="F459" s="1" t="s">
        <v>3664</v>
      </c>
      <c r="G459" s="1"/>
      <c r="H459" s="1"/>
      <c r="I459" s="1"/>
      <c r="J459" s="1"/>
      <c r="K459">
        <f>_xlfn.XLOOKUP(L_CC[[#This Row],[PC center]],L_PC[Profit center],L_PC[PC name])</f>
        <v>0</v>
      </c>
      <c r="L459" t="str">
        <f>_xlfn.XLOOKUP(L_CC[[#This Row],[Fund center]],L_FC[Fund center],L_FC[Site],"")</f>
        <v>HCP</v>
      </c>
      <c r="M459" s="4">
        <v>0</v>
      </c>
      <c r="N459" s="4">
        <v>0</v>
      </c>
      <c r="O459" s="4" t="str">
        <v>1300407600_</v>
      </c>
      <c r="P459" s="4" t="str">
        <v>1300407600_</v>
      </c>
      <c r="Q459" s="4" t="str">
        <v>HCP/BP chung</v>
      </c>
      <c r="R459" s="4" t="str">
        <v>Nội thẩm mỹ</v>
      </c>
      <c r="S459" s="4" t="str">
        <v>-</v>
      </c>
    </row>
    <row r="460" spans="3:19" ht="13.8" x14ac:dyDescent="0.3">
      <c r="C460" s="1" t="s">
        <v>3290</v>
      </c>
      <c r="D460" s="1" t="s">
        <v>3291</v>
      </c>
      <c r="E460" s="1" t="s">
        <v>2072</v>
      </c>
      <c r="F460" s="1" t="s">
        <v>3664</v>
      </c>
      <c r="G460" s="1"/>
      <c r="H460" s="1"/>
      <c r="I460" s="1"/>
      <c r="J460" s="1"/>
      <c r="K460">
        <f>_xlfn.XLOOKUP(L_CC[[#This Row],[PC center]],L_PC[Profit center],L_PC[PC name])</f>
        <v>0</v>
      </c>
      <c r="L460" t="str">
        <f>_xlfn.XLOOKUP(L_CC[[#This Row],[Fund center]],L_FC[Fund center],L_FC[Site],"")</f>
        <v>HCP</v>
      </c>
      <c r="M460" s="4">
        <v>0</v>
      </c>
      <c r="N460" s="4">
        <v>0</v>
      </c>
      <c r="O460" s="4" t="str">
        <v>1300407601_</v>
      </c>
      <c r="P460" s="4" t="str">
        <v>1300407601_</v>
      </c>
      <c r="Q460" s="4" t="str">
        <v>HCP/BP chung</v>
      </c>
      <c r="R460" s="4" t="str">
        <v>Nội thẩm mỹ</v>
      </c>
      <c r="S460" s="4" t="str">
        <v>-</v>
      </c>
    </row>
    <row r="461" spans="3:19" ht="13.8" x14ac:dyDescent="0.3">
      <c r="C461" s="1" t="s">
        <v>2601</v>
      </c>
      <c r="D461" s="1" t="s">
        <v>2602</v>
      </c>
      <c r="E461" s="1" t="s">
        <v>2072</v>
      </c>
      <c r="F461" s="1" t="s">
        <v>321</v>
      </c>
      <c r="G461" s="1"/>
      <c r="H461" s="1"/>
      <c r="I461" s="1"/>
      <c r="J461" s="1"/>
      <c r="K461">
        <f>_xlfn.XLOOKUP(L_CC[[#This Row],[PC center]],L_PC[Profit center],L_PC[PC name])</f>
        <v>0</v>
      </c>
      <c r="L461" t="str">
        <f>_xlfn.XLOOKUP(L_CC[[#This Row],[Fund center]],L_FC[Fund center],L_FC[Site],"")</f>
        <v>HCP</v>
      </c>
      <c r="M461" s="4">
        <v>0</v>
      </c>
      <c r="N461" s="4">
        <v>0</v>
      </c>
      <c r="O461" s="4" t="str">
        <v>1300407700_</v>
      </c>
      <c r="P461" s="4" t="str">
        <v>1300407700_</v>
      </c>
      <c r="Q461" s="4" t="str">
        <v>HCP/BP chung</v>
      </c>
      <c r="R461" s="4" t="str">
        <v>Ngoại tiêu hóa</v>
      </c>
      <c r="S461" s="4" t="str">
        <v>-</v>
      </c>
    </row>
    <row r="462" spans="3:19" ht="13.8" x14ac:dyDescent="0.3">
      <c r="C462" s="1" t="s">
        <v>408</v>
      </c>
      <c r="D462" s="1" t="s">
        <v>2603</v>
      </c>
      <c r="E462" s="1" t="s">
        <v>2072</v>
      </c>
      <c r="F462" s="1" t="s">
        <v>157</v>
      </c>
      <c r="G462" s="1"/>
      <c r="H462" s="1"/>
      <c r="I462" s="1"/>
      <c r="J462" s="1"/>
      <c r="K462">
        <f>_xlfn.XLOOKUP(L_CC[[#This Row],[PC center]],L_PC[Profit center],L_PC[PC name])</f>
        <v>0</v>
      </c>
      <c r="L462" t="str">
        <f>_xlfn.XLOOKUP(L_CC[[#This Row],[Fund center]],L_FC[Fund center],L_FC[Site],"")</f>
        <v>HCP</v>
      </c>
      <c r="M462" s="4">
        <v>0</v>
      </c>
      <c r="N462" s="4">
        <v>0</v>
      </c>
      <c r="O462" s="4" t="str">
        <v>1300407800_</v>
      </c>
      <c r="P462" s="4" t="str">
        <v>1300407800_</v>
      </c>
      <c r="Q462" s="4" t="str">
        <v>HCP/BP chung</v>
      </c>
      <c r="R462" s="4" t="str">
        <v>Phẫu thuật thẩm mỹ</v>
      </c>
      <c r="S462" s="4" t="str">
        <v>-</v>
      </c>
    </row>
    <row r="463" spans="3:19" ht="13.8" x14ac:dyDescent="0.3">
      <c r="C463" s="1" t="s">
        <v>409</v>
      </c>
      <c r="D463" s="1" t="s">
        <v>2604</v>
      </c>
      <c r="E463" s="1" t="s">
        <v>2072</v>
      </c>
      <c r="F463" s="1" t="s">
        <v>3666</v>
      </c>
      <c r="G463" s="1"/>
      <c r="H463" s="1"/>
      <c r="I463" s="1"/>
      <c r="J463" s="1"/>
      <c r="K463">
        <f>_xlfn.XLOOKUP(L_CC[[#This Row],[PC center]],L_PC[Profit center],L_PC[PC name])</f>
        <v>0</v>
      </c>
      <c r="L463" t="str">
        <f>_xlfn.XLOOKUP(L_CC[[#This Row],[Fund center]],L_FC[Fund center],L_FC[Site],"")</f>
        <v>HCP</v>
      </c>
      <c r="M463" s="4">
        <v>0</v>
      </c>
      <c r="N463" s="4">
        <v>0</v>
      </c>
      <c r="O463" s="4" t="str">
        <v>1300408100_</v>
      </c>
      <c r="P463" s="4" t="str">
        <v>1300408100_</v>
      </c>
      <c r="Q463" s="4" t="str">
        <v>HCP/BP chung</v>
      </c>
      <c r="R463" s="4" t="e">
        <v>#N/A</v>
      </c>
      <c r="S463" s="4" t="str">
        <v>-</v>
      </c>
    </row>
    <row r="464" spans="3:19" ht="13.8" x14ac:dyDescent="0.3">
      <c r="C464" s="1" t="s">
        <v>410</v>
      </c>
      <c r="D464" s="1" t="s">
        <v>2605</v>
      </c>
      <c r="E464" s="1" t="s">
        <v>2072</v>
      </c>
      <c r="F464" s="1" t="s">
        <v>3666</v>
      </c>
      <c r="G464" s="1"/>
      <c r="H464" s="1"/>
      <c r="I464" s="1"/>
      <c r="J464" s="1"/>
      <c r="K464">
        <f>_xlfn.XLOOKUP(L_CC[[#This Row],[PC center]],L_PC[Profit center],L_PC[PC name])</f>
        <v>0</v>
      </c>
      <c r="L464" t="str">
        <f>_xlfn.XLOOKUP(L_CC[[#This Row],[Fund center]],L_FC[Fund center],L_FC[Site],"")</f>
        <v>HCP</v>
      </c>
      <c r="M464" s="4">
        <v>0</v>
      </c>
      <c r="N464" s="4">
        <v>0</v>
      </c>
      <c r="O464" s="4" t="str">
        <v>1300408200_</v>
      </c>
      <c r="P464" s="4" t="str">
        <v>1300408200_</v>
      </c>
      <c r="Q464" s="4" t="str">
        <v>HCP/BP chung</v>
      </c>
      <c r="R464" s="4" t="e">
        <v>#N/A</v>
      </c>
      <c r="S464" s="4" t="str">
        <v>-</v>
      </c>
    </row>
    <row r="465" spans="3:19" ht="13.8" x14ac:dyDescent="0.3">
      <c r="C465" s="1" t="s">
        <v>411</v>
      </c>
      <c r="D465" s="1" t="s">
        <v>2606</v>
      </c>
      <c r="E465" s="1" t="s">
        <v>2072</v>
      </c>
      <c r="F465" s="1" t="s">
        <v>164</v>
      </c>
      <c r="G465" s="1"/>
      <c r="H465" s="1"/>
      <c r="I465" s="1"/>
      <c r="J465" s="1"/>
      <c r="K465">
        <f>_xlfn.XLOOKUP(L_CC[[#This Row],[PC center]],L_PC[Profit center],L_PC[PC name])</f>
        <v>0</v>
      </c>
      <c r="L465" t="str">
        <f>_xlfn.XLOOKUP(L_CC[[#This Row],[Fund center]],L_FC[Fund center],L_FC[Site],"")</f>
        <v>HCP</v>
      </c>
      <c r="M465" s="4">
        <v>0</v>
      </c>
      <c r="N465" s="4">
        <v>0</v>
      </c>
      <c r="O465" s="4" t="str">
        <v>1300408300_</v>
      </c>
      <c r="P465" s="4" t="str">
        <v>1300408300_</v>
      </c>
      <c r="Q465" s="4" t="str">
        <v>HCP/BP chung</v>
      </c>
      <c r="R465" s="4" t="str">
        <v>Dinh dưỡng</v>
      </c>
      <c r="S465" s="4" t="str">
        <v>-</v>
      </c>
    </row>
    <row r="466" spans="3:19" ht="13.8" x14ac:dyDescent="0.3">
      <c r="C466" s="1" t="s">
        <v>412</v>
      </c>
      <c r="D466" s="1" t="s">
        <v>2607</v>
      </c>
      <c r="E466" s="1" t="s">
        <v>2072</v>
      </c>
      <c r="F466" s="1" t="s">
        <v>167</v>
      </c>
      <c r="G466" s="1"/>
      <c r="H466" s="1"/>
      <c r="I466" s="1"/>
      <c r="J466" s="1"/>
      <c r="K466">
        <f>_xlfn.XLOOKUP(L_CC[[#This Row],[PC center]],L_PC[Profit center],L_PC[PC name])</f>
        <v>0</v>
      </c>
      <c r="L466" t="str">
        <f>_xlfn.XLOOKUP(L_CC[[#This Row],[Fund center]],L_FC[Fund center],L_FC[Site],"")</f>
        <v>HCP</v>
      </c>
      <c r="M466" s="4">
        <v>0</v>
      </c>
      <c r="N466" s="4">
        <v>0</v>
      </c>
      <c r="O466" s="4" t="str">
        <v>1300409100_</v>
      </c>
      <c r="P466" s="4" t="str">
        <v>1300409100_</v>
      </c>
      <c r="Q466" s="4" t="str">
        <v>HCP/BP chung</v>
      </c>
      <c r="R466" s="4" t="str">
        <v>Răng hàm mặt</v>
      </c>
      <c r="S466" s="4" t="str">
        <v>-</v>
      </c>
    </row>
    <row r="467" spans="3:19" ht="13.8" x14ac:dyDescent="0.3">
      <c r="C467" s="1" t="s">
        <v>413</v>
      </c>
      <c r="D467" s="1" t="s">
        <v>2608</v>
      </c>
      <c r="E467" s="1" t="s">
        <v>2072</v>
      </c>
      <c r="F467" s="1" t="s">
        <v>169</v>
      </c>
      <c r="G467" s="1"/>
      <c r="H467" s="1"/>
      <c r="I467" s="1"/>
      <c r="J467" s="1"/>
      <c r="K467">
        <f>_xlfn.XLOOKUP(L_CC[[#This Row],[PC center]],L_PC[Profit center],L_PC[PC name])</f>
        <v>0</v>
      </c>
      <c r="L467" t="str">
        <f>_xlfn.XLOOKUP(L_CC[[#This Row],[Fund center]],L_FC[Fund center],L_FC[Site],"")</f>
        <v>HCP</v>
      </c>
      <c r="M467" s="4">
        <v>0</v>
      </c>
      <c r="N467" s="4">
        <v>0</v>
      </c>
      <c r="O467" s="4" t="str">
        <v>1300409200_</v>
      </c>
      <c r="P467" s="4" t="str">
        <v>1300409200_</v>
      </c>
      <c r="Q467" s="4" t="str">
        <v>HCP/BP chung</v>
      </c>
      <c r="R467" s="4" t="str">
        <v>Tai Mũi Họng</v>
      </c>
      <c r="S467" s="4" t="str">
        <v>-</v>
      </c>
    </row>
    <row r="468" spans="3:19" ht="13.8" x14ac:dyDescent="0.3">
      <c r="C468" s="1" t="s">
        <v>414</v>
      </c>
      <c r="D468" s="1" t="s">
        <v>2609</v>
      </c>
      <c r="E468" s="1" t="s">
        <v>2072</v>
      </c>
      <c r="F468" s="1" t="s">
        <v>171</v>
      </c>
      <c r="G468" s="1"/>
      <c r="H468" s="1"/>
      <c r="I468" s="1"/>
      <c r="J468" s="1"/>
      <c r="K468">
        <f>_xlfn.XLOOKUP(L_CC[[#This Row],[PC center]],L_PC[Profit center],L_PC[PC name])</f>
        <v>0</v>
      </c>
      <c r="L468" t="str">
        <f>_xlfn.XLOOKUP(L_CC[[#This Row],[Fund center]],L_FC[Fund center],L_FC[Site],"")</f>
        <v>HCP</v>
      </c>
      <c r="M468" s="4">
        <v>0</v>
      </c>
      <c r="N468" s="4">
        <v>0</v>
      </c>
      <c r="O468" s="4" t="str">
        <v>1300409300_</v>
      </c>
      <c r="P468" s="4" t="str">
        <v>1300409300_</v>
      </c>
      <c r="Q468" s="4" t="str">
        <v>HCP/BP chung</v>
      </c>
      <c r="R468" s="4" t="str">
        <v>Mắt</v>
      </c>
      <c r="S468" s="4" t="str">
        <v>-</v>
      </c>
    </row>
    <row r="469" spans="3:19" ht="13.8" x14ac:dyDescent="0.3">
      <c r="C469" s="1" t="s">
        <v>415</v>
      </c>
      <c r="D469" s="1" t="s">
        <v>2610</v>
      </c>
      <c r="E469" s="1" t="s">
        <v>2072</v>
      </c>
      <c r="F469" s="1" t="s">
        <v>175</v>
      </c>
      <c r="G469" s="1"/>
      <c r="H469" s="1"/>
      <c r="I469" s="1"/>
      <c r="J469" s="1"/>
      <c r="K469">
        <f>_xlfn.XLOOKUP(L_CC[[#This Row],[PC center]],L_PC[Profit center],L_PC[PC name])</f>
        <v>0</v>
      </c>
      <c r="L469" t="str">
        <f>_xlfn.XLOOKUP(L_CC[[#This Row],[Fund center]],L_FC[Fund center],L_FC[Site],"")</f>
        <v>HCP</v>
      </c>
      <c r="M469" s="4">
        <v>0</v>
      </c>
      <c r="N469" s="4">
        <v>0</v>
      </c>
      <c r="O469" s="4" t="str">
        <v>1300410100_</v>
      </c>
      <c r="P469" s="4" t="str">
        <v>1300410100_</v>
      </c>
      <c r="Q469" s="4" t="str">
        <v>HCP/BP chung</v>
      </c>
      <c r="R469" s="4" t="str">
        <v>Nội đa khoa</v>
      </c>
      <c r="S469" s="4" t="str">
        <v>-</v>
      </c>
    </row>
    <row r="470" spans="3:19" ht="13.8" x14ac:dyDescent="0.3">
      <c r="C470" s="1" t="s">
        <v>416</v>
      </c>
      <c r="D470" s="1" t="s">
        <v>2611</v>
      </c>
      <c r="E470" s="1" t="s">
        <v>2072</v>
      </c>
      <c r="F470" s="1" t="s">
        <v>218</v>
      </c>
      <c r="G470" s="1"/>
      <c r="H470" s="1"/>
      <c r="I470" s="1"/>
      <c r="J470" s="1"/>
      <c r="K470">
        <f>_xlfn.XLOOKUP(L_CC[[#This Row],[PC center]],L_PC[Profit center],L_PC[PC name])</f>
        <v>0</v>
      </c>
      <c r="L470" t="str">
        <f>_xlfn.XLOOKUP(L_CC[[#This Row],[Fund center]],L_FC[Fund center],L_FC[Site],"")</f>
        <v>HCP</v>
      </c>
      <c r="M470" s="4">
        <v>0</v>
      </c>
      <c r="N470" s="4">
        <v>0</v>
      </c>
      <c r="O470" s="4" t="str">
        <v>1300410200_</v>
      </c>
      <c r="P470" s="4" t="str">
        <v>1300410200_</v>
      </c>
      <c r="Q470" s="4" t="str">
        <v>HCP/BP chung</v>
      </c>
      <c r="R470" s="4" t="str">
        <v>Nội tiêu hóa</v>
      </c>
      <c r="S470" s="4" t="str">
        <v>-</v>
      </c>
    </row>
    <row r="471" spans="3:19" ht="13.8" x14ac:dyDescent="0.3">
      <c r="C471" s="1" t="s">
        <v>417</v>
      </c>
      <c r="D471" s="1" t="s">
        <v>2612</v>
      </c>
      <c r="E471" s="1" t="s">
        <v>2072</v>
      </c>
      <c r="F471" s="1" t="s">
        <v>175</v>
      </c>
      <c r="G471" s="1"/>
      <c r="H471" s="1"/>
      <c r="I471" s="1"/>
      <c r="J471" s="1"/>
      <c r="K471">
        <f>_xlfn.XLOOKUP(L_CC[[#This Row],[PC center]],L_PC[Profit center],L_PC[PC name])</f>
        <v>0</v>
      </c>
      <c r="L471" t="str">
        <f>_xlfn.XLOOKUP(L_CC[[#This Row],[Fund center]],L_FC[Fund center],L_FC[Site],"")</f>
        <v>HCP</v>
      </c>
      <c r="M471" s="4">
        <v>0</v>
      </c>
      <c r="N471" s="4">
        <v>0</v>
      </c>
      <c r="O471" s="4" t="str">
        <v>1300410300_</v>
      </c>
      <c r="P471" s="4" t="str">
        <v>1300410300_</v>
      </c>
      <c r="Q471" s="4" t="str">
        <v>HCP/BP chung</v>
      </c>
      <c r="R471" s="4" t="str">
        <v>Nội đa khoa</v>
      </c>
      <c r="S471" s="4" t="str">
        <v>-</v>
      </c>
    </row>
    <row r="472" spans="3:19" ht="13.8" x14ac:dyDescent="0.3">
      <c r="C472" s="1" t="s">
        <v>418</v>
      </c>
      <c r="D472" s="1" t="s">
        <v>2613</v>
      </c>
      <c r="E472" s="1" t="s">
        <v>2072</v>
      </c>
      <c r="F472" s="1" t="s">
        <v>155</v>
      </c>
      <c r="G472" s="1"/>
      <c r="H472" s="1"/>
      <c r="I472" s="1"/>
      <c r="J472" s="1"/>
      <c r="K472">
        <f>_xlfn.XLOOKUP(L_CC[[#This Row],[PC center]],L_PC[Profit center],L_PC[PC name])</f>
        <v>0</v>
      </c>
      <c r="L472" t="str">
        <f>_xlfn.XLOOKUP(L_CC[[#This Row],[Fund center]],L_FC[Fund center],L_FC[Site],"")</f>
        <v>HCP</v>
      </c>
      <c r="M472" s="4">
        <v>0</v>
      </c>
      <c r="N472" s="4">
        <v>0</v>
      </c>
      <c r="O472" s="4" t="str">
        <v>1300410400_</v>
      </c>
      <c r="P472" s="4" t="str">
        <v>1300410400_</v>
      </c>
      <c r="Q472" s="4" t="str">
        <v>HCP/BP chung</v>
      </c>
      <c r="R472" s="4" t="str">
        <v>Ngoại thần kinh</v>
      </c>
      <c r="S472" s="4" t="str">
        <v>-</v>
      </c>
    </row>
    <row r="473" spans="3:19" ht="13.8" x14ac:dyDescent="0.3">
      <c r="C473" s="1" t="s">
        <v>419</v>
      </c>
      <c r="D473" s="1" t="s">
        <v>2614</v>
      </c>
      <c r="E473" s="1" t="s">
        <v>2072</v>
      </c>
      <c r="F473" s="1" t="s">
        <v>175</v>
      </c>
      <c r="G473" s="1"/>
      <c r="H473" s="1"/>
      <c r="I473" s="1"/>
      <c r="J473" s="1"/>
      <c r="K473">
        <f>_xlfn.XLOOKUP(L_CC[[#This Row],[PC center]],L_PC[Profit center],L_PC[PC name])</f>
        <v>0</v>
      </c>
      <c r="L473" t="str">
        <f>_xlfn.XLOOKUP(L_CC[[#This Row],[Fund center]],L_FC[Fund center],L_FC[Site],"")</f>
        <v>HCP</v>
      </c>
      <c r="M473" s="4">
        <v>0</v>
      </c>
      <c r="N473" s="4">
        <v>0</v>
      </c>
      <c r="O473" s="4" t="str">
        <v>1300410500_</v>
      </c>
      <c r="P473" s="4" t="str">
        <v>1300410500_</v>
      </c>
      <c r="Q473" s="4" t="str">
        <v>HCP/BP chung</v>
      </c>
      <c r="R473" s="4" t="str">
        <v>Nội đa khoa</v>
      </c>
      <c r="S473" s="4" t="str">
        <v>-</v>
      </c>
    </row>
    <row r="474" spans="3:19" ht="13.8" x14ac:dyDescent="0.3">
      <c r="C474" s="1" t="s">
        <v>420</v>
      </c>
      <c r="D474" s="1" t="s">
        <v>2615</v>
      </c>
      <c r="E474" s="1" t="s">
        <v>2072</v>
      </c>
      <c r="F474" s="1" t="s">
        <v>175</v>
      </c>
      <c r="G474" s="1"/>
      <c r="H474" s="1"/>
      <c r="I474" s="1"/>
      <c r="J474" s="1"/>
      <c r="K474">
        <f>_xlfn.XLOOKUP(L_CC[[#This Row],[PC center]],L_PC[Profit center],L_PC[PC name])</f>
        <v>0</v>
      </c>
      <c r="L474" t="str">
        <f>_xlfn.XLOOKUP(L_CC[[#This Row],[Fund center]],L_FC[Fund center],L_FC[Site],"")</f>
        <v>HCP</v>
      </c>
      <c r="M474" s="4">
        <v>0</v>
      </c>
      <c r="N474" s="4">
        <v>0</v>
      </c>
      <c r="O474" s="4" t="str">
        <v>1300410600_</v>
      </c>
      <c r="P474" s="4" t="str">
        <v>1300410600_</v>
      </c>
      <c r="Q474" s="4" t="str">
        <v>HCP/BP chung</v>
      </c>
      <c r="R474" s="4" t="str">
        <v>Nội đa khoa</v>
      </c>
      <c r="S474" s="4" t="str">
        <v>-</v>
      </c>
    </row>
    <row r="475" spans="3:19" ht="13.8" x14ac:dyDescent="0.3">
      <c r="C475" s="1" t="s">
        <v>421</v>
      </c>
      <c r="D475" s="1" t="s">
        <v>2616</v>
      </c>
      <c r="E475" s="1" t="s">
        <v>2072</v>
      </c>
      <c r="F475" s="1" t="s">
        <v>175</v>
      </c>
      <c r="G475" s="1"/>
      <c r="H475" s="1"/>
      <c r="I475" s="1"/>
      <c r="J475" s="1"/>
      <c r="K475">
        <f>_xlfn.XLOOKUP(L_CC[[#This Row],[PC center]],L_PC[Profit center],L_PC[PC name])</f>
        <v>0</v>
      </c>
      <c r="L475" t="str">
        <f>_xlfn.XLOOKUP(L_CC[[#This Row],[Fund center]],L_FC[Fund center],L_FC[Site],"")</f>
        <v>HCP</v>
      </c>
      <c r="M475" s="4">
        <v>0</v>
      </c>
      <c r="N475" s="4">
        <v>0</v>
      </c>
      <c r="O475" s="4" t="str">
        <v>1300410700_</v>
      </c>
      <c r="P475" s="4" t="str">
        <v>1300410700_</v>
      </c>
      <c r="Q475" s="4" t="str">
        <v>HCP/BP chung</v>
      </c>
      <c r="R475" s="4" t="str">
        <v>Nội đa khoa</v>
      </c>
      <c r="S475" s="4" t="str">
        <v>-</v>
      </c>
    </row>
    <row r="476" spans="3:19" ht="13.8" x14ac:dyDescent="0.3">
      <c r="C476" s="1" t="s">
        <v>422</v>
      </c>
      <c r="D476" s="1" t="s">
        <v>2617</v>
      </c>
      <c r="E476" s="1" t="s">
        <v>2072</v>
      </c>
      <c r="F476" s="1" t="s">
        <v>187</v>
      </c>
      <c r="G476" s="1"/>
      <c r="H476" s="1"/>
      <c r="I476" s="1"/>
      <c r="J476" s="1"/>
      <c r="K476">
        <f>_xlfn.XLOOKUP(L_CC[[#This Row],[PC center]],L_PC[Profit center],L_PC[PC name])</f>
        <v>0</v>
      </c>
      <c r="L476" t="str">
        <f>_xlfn.XLOOKUP(L_CC[[#This Row],[Fund center]],L_FC[Fund center],L_FC[Site],"")</f>
        <v>HCP</v>
      </c>
      <c r="M476" s="4">
        <v>0</v>
      </c>
      <c r="N476" s="4">
        <v>0</v>
      </c>
      <c r="O476" s="4" t="str">
        <v>1300410800_</v>
      </c>
      <c r="P476" s="4" t="str">
        <v>1300410800_</v>
      </c>
      <c r="Q476" s="4" t="str">
        <v>HCP/BP chung</v>
      </c>
      <c r="R476" s="4" t="str">
        <v>Da liễu</v>
      </c>
      <c r="S476" s="4" t="str">
        <v>-</v>
      </c>
    </row>
    <row r="477" spans="3:19" ht="13.8" x14ac:dyDescent="0.3">
      <c r="C477" s="1" t="s">
        <v>423</v>
      </c>
      <c r="D477" s="1" t="s">
        <v>2618</v>
      </c>
      <c r="E477" s="1" t="s">
        <v>2072</v>
      </c>
      <c r="F477" s="1" t="s">
        <v>175</v>
      </c>
      <c r="G477" s="1"/>
      <c r="H477" s="1"/>
      <c r="I477" s="1"/>
      <c r="J477" s="1"/>
      <c r="K477">
        <f>_xlfn.XLOOKUP(L_CC[[#This Row],[PC center]],L_PC[Profit center],L_PC[PC name])</f>
        <v>0</v>
      </c>
      <c r="L477" t="str">
        <f>_xlfn.XLOOKUP(L_CC[[#This Row],[Fund center]],L_FC[Fund center],L_FC[Site],"")</f>
        <v>HCP</v>
      </c>
      <c r="M477" s="4">
        <v>0</v>
      </c>
      <c r="N477" s="4">
        <v>0</v>
      </c>
      <c r="O477" s="4" t="str">
        <v>1300411100_</v>
      </c>
      <c r="P477" s="4" t="str">
        <v>1300411100_</v>
      </c>
      <c r="Q477" s="4" t="str">
        <v>HCP/BP chung</v>
      </c>
      <c r="R477" s="4" t="str">
        <v>Nội đa khoa</v>
      </c>
      <c r="S477" s="4" t="str">
        <v>-</v>
      </c>
    </row>
    <row r="478" spans="3:19" ht="13.8" x14ac:dyDescent="0.3">
      <c r="C478" s="1" t="s">
        <v>3283</v>
      </c>
      <c r="D478" s="1" t="s">
        <v>3284</v>
      </c>
      <c r="E478" s="1" t="s">
        <v>2072</v>
      </c>
      <c r="F478" s="1" t="s">
        <v>108</v>
      </c>
      <c r="G478" s="1"/>
      <c r="H478" s="1"/>
      <c r="I478" s="1"/>
      <c r="J478" s="1"/>
      <c r="K478">
        <f>_xlfn.XLOOKUP(L_CC[[#This Row],[PC center]],L_PC[Profit center],L_PC[PC name])</f>
        <v>0</v>
      </c>
      <c r="L478" t="str">
        <f>_xlfn.XLOOKUP(L_CC[[#This Row],[Fund center]],L_FC[Fund center],L_FC[Site],"")</f>
        <v>HCP</v>
      </c>
      <c r="M478" s="4">
        <v>0</v>
      </c>
      <c r="N478" s="4">
        <v>0</v>
      </c>
      <c r="O478" s="4" t="str">
        <v>1300411200_</v>
      </c>
      <c r="P478" s="4" t="str">
        <v>1300411200_</v>
      </c>
      <c r="Q478" s="4" t="str">
        <v>HCP/BP chung</v>
      </c>
      <c r="R478" s="4" t="str">
        <v>Miễn dịch dị ứng</v>
      </c>
      <c r="S478" s="4" t="str">
        <v>-</v>
      </c>
    </row>
    <row r="479" spans="3:19" ht="13.8" x14ac:dyDescent="0.3">
      <c r="C479" s="1" t="s">
        <v>424</v>
      </c>
      <c r="D479" s="1" t="s">
        <v>2619</v>
      </c>
      <c r="E479" s="1" t="s">
        <v>2072</v>
      </c>
      <c r="F479" s="1" t="s">
        <v>175</v>
      </c>
      <c r="G479" s="1"/>
      <c r="H479" s="1"/>
      <c r="I479" s="1"/>
      <c r="J479" s="1"/>
      <c r="K479">
        <f>_xlfn.XLOOKUP(L_CC[[#This Row],[PC center]],L_PC[Profit center],L_PC[PC name])</f>
        <v>0</v>
      </c>
      <c r="L479" t="str">
        <f>_xlfn.XLOOKUP(L_CC[[#This Row],[Fund center]],L_FC[Fund center],L_FC[Site],"")</f>
        <v>HCP</v>
      </c>
      <c r="M479" s="4">
        <v>0</v>
      </c>
      <c r="N479" s="4">
        <v>0</v>
      </c>
      <c r="O479" s="4" t="str">
        <v>1300411500_</v>
      </c>
      <c r="P479" s="4" t="str">
        <v>1300411500_</v>
      </c>
      <c r="Q479" s="4" t="str">
        <v>HCP/BP chung</v>
      </c>
      <c r="R479" s="4" t="str">
        <v>Nội đa khoa</v>
      </c>
      <c r="S479" s="4" t="str">
        <v>-</v>
      </c>
    </row>
    <row r="480" spans="3:19" ht="13.8" x14ac:dyDescent="0.3">
      <c r="C480" s="1" t="s">
        <v>425</v>
      </c>
      <c r="D480" s="1" t="s">
        <v>2620</v>
      </c>
      <c r="E480" s="1" t="s">
        <v>2072</v>
      </c>
      <c r="F480" s="1" t="s">
        <v>198</v>
      </c>
      <c r="G480" s="1"/>
      <c r="H480" s="1"/>
      <c r="I480" s="1"/>
      <c r="J480" s="1"/>
      <c r="K480">
        <f>_xlfn.XLOOKUP(L_CC[[#This Row],[PC center]],L_PC[Profit center],L_PC[PC name])</f>
        <v>0</v>
      </c>
      <c r="L480" t="str">
        <f>_xlfn.XLOOKUP(L_CC[[#This Row],[Fund center]],L_FC[Fund center],L_FC[Site],"")</f>
        <v>HCP</v>
      </c>
      <c r="M480" s="4">
        <v>0</v>
      </c>
      <c r="N480" s="4">
        <v>0</v>
      </c>
      <c r="O480" s="4" t="str">
        <v>1300412100_</v>
      </c>
      <c r="P480" s="4" t="str">
        <v>1300412100_</v>
      </c>
      <c r="Q480" s="4" t="str">
        <v>HCP/BP chung</v>
      </c>
      <c r="R480" s="4" t="str">
        <v>Nội, CTTM</v>
      </c>
      <c r="S480" s="4" t="str">
        <v>-</v>
      </c>
    </row>
    <row r="481" spans="3:19" ht="13.8" x14ac:dyDescent="0.3">
      <c r="C481" s="1" t="s">
        <v>426</v>
      </c>
      <c r="D481" s="1" t="s">
        <v>2621</v>
      </c>
      <c r="E481" s="1" t="s">
        <v>2072</v>
      </c>
      <c r="F481" s="1" t="s">
        <v>200</v>
      </c>
      <c r="G481" s="1"/>
      <c r="H481" s="1"/>
      <c r="I481" s="1"/>
      <c r="J481" s="1"/>
      <c r="K481">
        <f>_xlfn.XLOOKUP(L_CC[[#This Row],[PC center]],L_PC[Profit center],L_PC[PC name])</f>
        <v>0</v>
      </c>
      <c r="L481" t="str">
        <f>_xlfn.XLOOKUP(L_CC[[#This Row],[Fund center]],L_FC[Fund center],L_FC[Site],"")</f>
        <v>HCP</v>
      </c>
      <c r="M481" s="4">
        <v>0</v>
      </c>
      <c r="N481" s="4">
        <v>0</v>
      </c>
      <c r="O481" s="4" t="str">
        <v>1300412200_</v>
      </c>
      <c r="P481" s="4" t="str">
        <v>1300412200_</v>
      </c>
      <c r="Q481" s="4" t="str">
        <v>HCP/BP chung</v>
      </c>
      <c r="R481" s="4" t="str">
        <v>Ngoại tim mạch</v>
      </c>
      <c r="S481" s="4" t="str">
        <v>-</v>
      </c>
    </row>
    <row r="482" spans="3:19" ht="13.8" x14ac:dyDescent="0.3">
      <c r="C482" s="1" t="s">
        <v>427</v>
      </c>
      <c r="D482" s="1" t="s">
        <v>2622</v>
      </c>
      <c r="E482" s="1" t="s">
        <v>2072</v>
      </c>
      <c r="F482" s="1" t="s">
        <v>198</v>
      </c>
      <c r="G482" s="1"/>
      <c r="H482" s="1"/>
      <c r="I482" s="1"/>
      <c r="J482" s="1"/>
      <c r="K482">
        <f>_xlfn.XLOOKUP(L_CC[[#This Row],[PC center]],L_PC[Profit center],L_PC[PC name])</f>
        <v>0</v>
      </c>
      <c r="L482" t="str">
        <f>_xlfn.XLOOKUP(L_CC[[#This Row],[Fund center]],L_FC[Fund center],L_FC[Site],"")</f>
        <v>HCP</v>
      </c>
      <c r="M482" s="4">
        <v>0</v>
      </c>
      <c r="N482" s="4">
        <v>0</v>
      </c>
      <c r="O482" s="4" t="str">
        <v>1300412400_</v>
      </c>
      <c r="P482" s="4" t="str">
        <v>1300412400_</v>
      </c>
      <c r="Q482" s="4" t="str">
        <v>HCP/BP chung</v>
      </c>
      <c r="R482" s="4" t="str">
        <v>Nội, CTTM</v>
      </c>
      <c r="S482" s="4" t="str">
        <v>-</v>
      </c>
    </row>
    <row r="483" spans="3:19" ht="13.8" x14ac:dyDescent="0.3">
      <c r="C483" s="1" t="s">
        <v>428</v>
      </c>
      <c r="D483" s="1" t="s">
        <v>2623</v>
      </c>
      <c r="E483" s="1" t="s">
        <v>2072</v>
      </c>
      <c r="F483" s="1" t="s">
        <v>175</v>
      </c>
      <c r="G483" s="1"/>
      <c r="H483" s="1"/>
      <c r="I483" s="1"/>
      <c r="J483" s="1"/>
      <c r="K483">
        <f>_xlfn.XLOOKUP(L_CC[[#This Row],[PC center]],L_PC[Profit center],L_PC[PC name])</f>
        <v>0</v>
      </c>
      <c r="L483" t="str">
        <f>_xlfn.XLOOKUP(L_CC[[#This Row],[Fund center]],L_FC[Fund center],L_FC[Site],"")</f>
        <v>HCP</v>
      </c>
      <c r="M483" s="4">
        <v>0</v>
      </c>
      <c r="N483" s="4">
        <v>0</v>
      </c>
      <c r="O483" s="4" t="str">
        <v>1300413100_</v>
      </c>
      <c r="P483" s="4" t="str">
        <v>1300413100_</v>
      </c>
      <c r="Q483" s="4" t="str">
        <v>HCP/BP chung</v>
      </c>
      <c r="R483" s="4" t="str">
        <v>Nội đa khoa</v>
      </c>
      <c r="S483" s="4" t="str">
        <v>-</v>
      </c>
    </row>
    <row r="484" spans="3:19" ht="13.8" x14ac:dyDescent="0.3">
      <c r="C484" s="1" t="s">
        <v>430</v>
      </c>
      <c r="D484" s="1" t="s">
        <v>2624</v>
      </c>
      <c r="E484" s="1" t="s">
        <v>2072</v>
      </c>
      <c r="F484" s="1" t="s">
        <v>175</v>
      </c>
      <c r="G484" s="1"/>
      <c r="H484" s="1"/>
      <c r="I484" s="1"/>
      <c r="J484" s="1"/>
      <c r="K484">
        <f>_xlfn.XLOOKUP(L_CC[[#This Row],[PC center]],L_PC[Profit center],L_PC[PC name])</f>
        <v>0</v>
      </c>
      <c r="L484" t="str">
        <f>_xlfn.XLOOKUP(L_CC[[#This Row],[Fund center]],L_FC[Fund center],L_FC[Site],"")</f>
        <v>HCP</v>
      </c>
      <c r="M484" s="4">
        <v>0</v>
      </c>
      <c r="N484" s="4">
        <v>0</v>
      </c>
      <c r="O484" s="4" t="str">
        <v>1300413200_</v>
      </c>
      <c r="P484" s="4" t="str">
        <v>1300413200_</v>
      </c>
      <c r="Q484" s="4" t="str">
        <v>HCP/BP chung</v>
      </c>
      <c r="R484" s="4" t="str">
        <v>Nội đa khoa</v>
      </c>
      <c r="S484" s="4" t="str">
        <v>-</v>
      </c>
    </row>
    <row r="485" spans="3:19" ht="13.8" x14ac:dyDescent="0.3">
      <c r="C485" s="1" t="s">
        <v>431</v>
      </c>
      <c r="D485" s="1" t="s">
        <v>2625</v>
      </c>
      <c r="E485" s="1" t="s">
        <v>2072</v>
      </c>
      <c r="F485" s="1" t="s">
        <v>203</v>
      </c>
      <c r="G485" s="1"/>
      <c r="H485" s="1"/>
      <c r="I485" s="1"/>
      <c r="J485" s="1"/>
      <c r="K485">
        <f>_xlfn.XLOOKUP(L_CC[[#This Row],[PC center]],L_PC[Profit center],L_PC[PC name])</f>
        <v>0</v>
      </c>
      <c r="L485" t="str">
        <f>_xlfn.XLOOKUP(L_CC[[#This Row],[Fund center]],L_FC[Fund center],L_FC[Site],"")</f>
        <v>HCP</v>
      </c>
      <c r="M485" s="4">
        <v>0</v>
      </c>
      <c r="N485" s="4">
        <v>0</v>
      </c>
      <c r="O485" s="4" t="str">
        <v>1300414100_</v>
      </c>
      <c r="P485" s="4" t="str">
        <v>1300414100_</v>
      </c>
      <c r="Q485" s="4" t="str">
        <v>HCP/BP chung</v>
      </c>
      <c r="R485" s="4" t="str">
        <v>Ung bướu</v>
      </c>
      <c r="S485" s="4" t="str">
        <v>-</v>
      </c>
    </row>
    <row r="486" spans="3:19" ht="13.8" x14ac:dyDescent="0.3">
      <c r="C486" s="1" t="s">
        <v>432</v>
      </c>
      <c r="D486" s="1" t="s">
        <v>2626</v>
      </c>
      <c r="E486" s="1" t="s">
        <v>2072</v>
      </c>
      <c r="F486" s="1" t="s">
        <v>205</v>
      </c>
      <c r="G486" s="1"/>
      <c r="H486" s="1"/>
      <c r="I486" s="1"/>
      <c r="J486" s="1"/>
      <c r="K486">
        <f>_xlfn.XLOOKUP(L_CC[[#This Row],[PC center]],L_PC[Profit center],L_PC[PC name])</f>
        <v>0</v>
      </c>
      <c r="L486" t="str">
        <f>_xlfn.XLOOKUP(L_CC[[#This Row],[Fund center]],L_FC[Fund center],L_FC[Site],"")</f>
        <v>HCP</v>
      </c>
      <c r="M486" s="4">
        <v>0</v>
      </c>
      <c r="N486" s="4">
        <v>0</v>
      </c>
      <c r="O486" s="4" t="str">
        <v>1300414200_</v>
      </c>
      <c r="P486" s="4" t="str">
        <v>1300414200_</v>
      </c>
      <c r="Q486" s="4" t="str">
        <v>HCP/BP chung</v>
      </c>
      <c r="R486" s="4" t="str">
        <v>Xạ trị</v>
      </c>
      <c r="S486" s="4" t="str">
        <v>-</v>
      </c>
    </row>
    <row r="487" spans="3:19" ht="13.8" x14ac:dyDescent="0.3">
      <c r="C487" s="1" t="s">
        <v>433</v>
      </c>
      <c r="D487" s="1" t="s">
        <v>2627</v>
      </c>
      <c r="E487" s="1" t="s">
        <v>2072</v>
      </c>
      <c r="F487" s="1" t="s">
        <v>208</v>
      </c>
      <c r="G487" s="1"/>
      <c r="H487" s="1"/>
      <c r="I487" s="1"/>
      <c r="J487" s="1"/>
      <c r="K487">
        <f>_xlfn.XLOOKUP(L_CC[[#This Row],[PC center]],L_PC[Profit center],L_PC[PC name])</f>
        <v>0</v>
      </c>
      <c r="L487" t="str">
        <f>_xlfn.XLOOKUP(L_CC[[#This Row],[Fund center]],L_FC[Fund center],L_FC[Site],"")</f>
        <v>HCP</v>
      </c>
      <c r="M487" s="4">
        <v>0</v>
      </c>
      <c r="N487" s="4">
        <v>0</v>
      </c>
      <c r="O487" s="4" t="str">
        <v>1300415100_</v>
      </c>
      <c r="P487" s="4" t="str">
        <v>1300415100_</v>
      </c>
      <c r="Q487" s="4" t="str">
        <v>HCP/BP chung</v>
      </c>
      <c r="R487" s="4" t="str">
        <v>Gây mê giảm đau</v>
      </c>
      <c r="S487" s="4" t="str">
        <v>-</v>
      </c>
    </row>
    <row r="488" spans="3:19" ht="13.8" x14ac:dyDescent="0.3">
      <c r="C488" s="1" t="s">
        <v>434</v>
      </c>
      <c r="D488" s="1" t="s">
        <v>2628</v>
      </c>
      <c r="E488" s="1" t="s">
        <v>2072</v>
      </c>
      <c r="F488" s="1" t="s">
        <v>208</v>
      </c>
      <c r="G488" s="1"/>
      <c r="H488" s="1"/>
      <c r="I488" s="1"/>
      <c r="J488" s="1"/>
      <c r="K488">
        <f>_xlfn.XLOOKUP(L_CC[[#This Row],[PC center]],L_PC[Profit center],L_PC[PC name])</f>
        <v>0</v>
      </c>
      <c r="L488" t="str">
        <f>_xlfn.XLOOKUP(L_CC[[#This Row],[Fund center]],L_FC[Fund center],L_FC[Site],"")</f>
        <v>HCP</v>
      </c>
      <c r="M488" s="4">
        <v>0</v>
      </c>
      <c r="N488" s="4">
        <v>0</v>
      </c>
      <c r="O488" s="4" t="str">
        <v>1300415200_</v>
      </c>
      <c r="P488" s="4" t="str">
        <v>1300415200_</v>
      </c>
      <c r="Q488" s="4" t="str">
        <v>HCP/BP chung</v>
      </c>
      <c r="R488" s="4" t="str">
        <v>Gây mê giảm đau</v>
      </c>
      <c r="S488" s="4" t="str">
        <v>-</v>
      </c>
    </row>
    <row r="489" spans="3:19" ht="13.8" x14ac:dyDescent="0.3">
      <c r="C489" s="1" t="s">
        <v>2629</v>
      </c>
      <c r="D489" s="1" t="s">
        <v>2630</v>
      </c>
      <c r="E489" s="1" t="s">
        <v>2072</v>
      </c>
      <c r="F489" s="1" t="s">
        <v>208</v>
      </c>
      <c r="G489" s="1"/>
      <c r="H489" s="1"/>
      <c r="I489" s="1"/>
      <c r="J489" s="1"/>
      <c r="K489">
        <f>_xlfn.XLOOKUP(L_CC[[#This Row],[PC center]],L_PC[Profit center],L_PC[PC name])</f>
        <v>0</v>
      </c>
      <c r="L489" t="str">
        <f>_xlfn.XLOOKUP(L_CC[[#This Row],[Fund center]],L_FC[Fund center],L_FC[Site],"")</f>
        <v>HCP</v>
      </c>
      <c r="M489" s="4">
        <v>0</v>
      </c>
      <c r="N489" s="4">
        <v>0</v>
      </c>
      <c r="O489" s="4" t="str">
        <v>1300415300_</v>
      </c>
      <c r="P489" s="4" t="str">
        <v>1300415300_</v>
      </c>
      <c r="Q489" s="4" t="str">
        <v>HCP/BP chung</v>
      </c>
      <c r="R489" s="4" t="str">
        <v>Gây mê giảm đau</v>
      </c>
      <c r="S489" s="4" t="str">
        <v>-</v>
      </c>
    </row>
    <row r="490" spans="3:19" ht="13.8" x14ac:dyDescent="0.3">
      <c r="C490" s="1" t="s">
        <v>435</v>
      </c>
      <c r="D490" s="1" t="s">
        <v>2631</v>
      </c>
      <c r="E490" s="1" t="s">
        <v>2072</v>
      </c>
      <c r="F490" s="1" t="s">
        <v>208</v>
      </c>
      <c r="G490" s="1"/>
      <c r="H490" s="1"/>
      <c r="I490" s="1"/>
      <c r="J490" s="1"/>
      <c r="K490">
        <f>_xlfn.XLOOKUP(L_CC[[#This Row],[PC center]],L_PC[Profit center],L_PC[PC name])</f>
        <v>0</v>
      </c>
      <c r="L490" t="str">
        <f>_xlfn.XLOOKUP(L_CC[[#This Row],[Fund center]],L_FC[Fund center],L_FC[Site],"")</f>
        <v>HCP</v>
      </c>
      <c r="M490" s="4">
        <v>0</v>
      </c>
      <c r="N490" s="4">
        <v>0</v>
      </c>
      <c r="O490" s="4" t="str">
        <v>1300415400_</v>
      </c>
      <c r="P490" s="4" t="str">
        <v>1300415400_</v>
      </c>
      <c r="Q490" s="4" t="str">
        <v>HCP/BP chung</v>
      </c>
      <c r="R490" s="4" t="str">
        <v>Gây mê giảm đau</v>
      </c>
      <c r="S490" s="4" t="str">
        <v>-</v>
      </c>
    </row>
    <row r="491" spans="3:19" ht="13.8" x14ac:dyDescent="0.3">
      <c r="C491" s="1" t="s">
        <v>436</v>
      </c>
      <c r="D491" s="1" t="s">
        <v>2632</v>
      </c>
      <c r="E491" s="1" t="s">
        <v>2072</v>
      </c>
      <c r="F491" s="1" t="s">
        <v>2103</v>
      </c>
      <c r="G491" s="1"/>
      <c r="H491" s="1"/>
      <c r="I491" s="1"/>
      <c r="J491" s="1"/>
      <c r="K491">
        <f>_xlfn.XLOOKUP(L_CC[[#This Row],[PC center]],L_PC[Profit center],L_PC[PC name])</f>
        <v>0</v>
      </c>
      <c r="L491" t="str">
        <f>_xlfn.XLOOKUP(L_CC[[#This Row],[Fund center]],L_FC[Fund center],L_FC[Site],"")</f>
        <v>HCP</v>
      </c>
      <c r="M491" s="4">
        <v>0</v>
      </c>
      <c r="N491" s="4">
        <v>0</v>
      </c>
      <c r="O491" s="4" t="str">
        <v>1300416000_</v>
      </c>
      <c r="P491" s="4" t="str">
        <v>1300416000_</v>
      </c>
      <c r="Q491" s="4" t="str">
        <v>HCP/BP chung</v>
      </c>
      <c r="R491" s="4" t="str">
        <v>PHCN</v>
      </c>
      <c r="S491" s="4" t="str">
        <v>-</v>
      </c>
    </row>
    <row r="492" spans="3:19" ht="13.8" x14ac:dyDescent="0.3">
      <c r="C492" s="1" t="s">
        <v>437</v>
      </c>
      <c r="D492" s="1" t="s">
        <v>2633</v>
      </c>
      <c r="E492" s="1" t="s">
        <v>2072</v>
      </c>
      <c r="F492" s="1" t="s">
        <v>3658</v>
      </c>
      <c r="G492" s="1"/>
      <c r="H492" s="1"/>
      <c r="I492" s="1"/>
      <c r="J492" s="1"/>
      <c r="K492">
        <f>_xlfn.XLOOKUP(L_CC[[#This Row],[PC center]],L_PC[Profit center],L_PC[PC name])</f>
        <v>0</v>
      </c>
      <c r="L492" t="str">
        <f>_xlfn.XLOOKUP(L_CC[[#This Row],[Fund center]],L_FC[Fund center],L_FC[Site],"")</f>
        <v>HCP</v>
      </c>
      <c r="M492" s="4">
        <v>0</v>
      </c>
      <c r="N492" s="4">
        <v>0</v>
      </c>
      <c r="O492" s="4" t="str">
        <v>1300501000_</v>
      </c>
      <c r="P492" s="4" t="str">
        <v>1300501000_</v>
      </c>
      <c r="Q492" s="4" t="str">
        <v>HCP/BP chung</v>
      </c>
      <c r="R492" s="4" t="str">
        <v>Dược</v>
      </c>
      <c r="S492" s="4" t="str">
        <v>-</v>
      </c>
    </row>
    <row r="493" spans="3:19" ht="13.8" x14ac:dyDescent="0.3">
      <c r="C493" s="1" t="s">
        <v>438</v>
      </c>
      <c r="D493" s="1" t="s">
        <v>2634</v>
      </c>
      <c r="E493" s="1" t="s">
        <v>2072</v>
      </c>
      <c r="F493" s="1" t="s">
        <v>3658</v>
      </c>
      <c r="G493" s="1"/>
      <c r="H493" s="1"/>
      <c r="I493" s="1"/>
      <c r="J493" s="1"/>
      <c r="K493">
        <f>_xlfn.XLOOKUP(L_CC[[#This Row],[PC center]],L_PC[Profit center],L_PC[PC name])</f>
        <v>0</v>
      </c>
      <c r="L493" t="str">
        <f>_xlfn.XLOOKUP(L_CC[[#This Row],[Fund center]],L_FC[Fund center],L_FC[Site],"")</f>
        <v>HCP</v>
      </c>
      <c r="M493" s="4">
        <v>0</v>
      </c>
      <c r="N493" s="4">
        <v>0</v>
      </c>
      <c r="O493" s="4" t="str">
        <v>1300502000_</v>
      </c>
      <c r="P493" s="4" t="str">
        <v>1300502000_</v>
      </c>
      <c r="Q493" s="4" t="str">
        <v>HCP/BP chung</v>
      </c>
      <c r="R493" s="4" t="str">
        <v>Dược</v>
      </c>
      <c r="S493" s="4" t="str">
        <v>-</v>
      </c>
    </row>
    <row r="494" spans="3:19" ht="13.8" x14ac:dyDescent="0.3">
      <c r="C494" s="1" t="s">
        <v>439</v>
      </c>
      <c r="D494" s="1" t="s">
        <v>3161</v>
      </c>
      <c r="E494" s="1" t="s">
        <v>2072</v>
      </c>
      <c r="F494" s="1" t="s">
        <v>3658</v>
      </c>
      <c r="G494" s="1"/>
      <c r="H494" s="1"/>
      <c r="I494" s="1"/>
      <c r="J494" s="1"/>
      <c r="K494">
        <f>_xlfn.XLOOKUP(L_CC[[#This Row],[PC center]],L_PC[Profit center],L_PC[PC name])</f>
        <v>0</v>
      </c>
      <c r="L494" t="str">
        <f>_xlfn.XLOOKUP(L_CC[[#This Row],[Fund center]],L_FC[Fund center],L_FC[Site],"")</f>
        <v>HCP</v>
      </c>
      <c r="M494" s="4">
        <v>0</v>
      </c>
      <c r="N494" s="4">
        <v>0</v>
      </c>
      <c r="O494" s="4" t="str">
        <v>1300502001_</v>
      </c>
      <c r="P494" s="4" t="str">
        <v>1300502001_</v>
      </c>
      <c r="Q494" s="4" t="str">
        <v>HCP/BP chung</v>
      </c>
      <c r="R494" s="4" t="str">
        <v>Dược</v>
      </c>
      <c r="S494" s="4" t="str">
        <v>-</v>
      </c>
    </row>
    <row r="495" spans="3:19" ht="13.8" x14ac:dyDescent="0.3">
      <c r="C495" s="1" t="s">
        <v>440</v>
      </c>
      <c r="D495" s="1" t="s">
        <v>2635</v>
      </c>
      <c r="E495" s="1" t="s">
        <v>2072</v>
      </c>
      <c r="F495" s="1" t="s">
        <v>4</v>
      </c>
      <c r="G495" s="1"/>
      <c r="H495" s="1"/>
      <c r="I495" s="1"/>
      <c r="J495" s="1" t="s">
        <v>3690</v>
      </c>
      <c r="K495">
        <f>_xlfn.XLOOKUP(L_CC[[#This Row],[PC center]],L_PC[Profit center],L_PC[PC name])</f>
        <v>0</v>
      </c>
      <c r="L495" t="str">
        <f>_xlfn.XLOOKUP(L_CC[[#This Row],[Fund center]],L_FC[Fund center],L_FC[Site],"")</f>
        <v>HCP</v>
      </c>
      <c r="M495" s="4">
        <v>0</v>
      </c>
      <c r="N495" s="4">
        <v>0</v>
      </c>
      <c r="O495" s="4" t="str">
        <v>1300901000_</v>
      </c>
      <c r="P495" s="4" t="str">
        <v>1300901000_</v>
      </c>
      <c r="Q495" s="4" t="str">
        <v>HCP/BP chung</v>
      </c>
      <c r="R495" s="4" t="e">
        <v>#N/A</v>
      </c>
      <c r="S495" s="4" t="str">
        <v>-</v>
      </c>
    </row>
    <row r="496" spans="3:19" ht="13.8" x14ac:dyDescent="0.3">
      <c r="C496" s="1" t="s">
        <v>441</v>
      </c>
      <c r="D496" s="1" t="s">
        <v>2636</v>
      </c>
      <c r="E496" s="1" t="s">
        <v>2072</v>
      </c>
      <c r="F496" s="1" t="s">
        <v>4</v>
      </c>
      <c r="G496" s="1"/>
      <c r="H496" s="1"/>
      <c r="I496" s="1"/>
      <c r="J496" s="1" t="s">
        <v>3690</v>
      </c>
      <c r="K496">
        <f>_xlfn.XLOOKUP(L_CC[[#This Row],[PC center]],L_PC[Profit center],L_PC[PC name])</f>
        <v>0</v>
      </c>
      <c r="L496" t="str">
        <f>_xlfn.XLOOKUP(L_CC[[#This Row],[Fund center]],L_FC[Fund center],L_FC[Site],"")</f>
        <v>HCP</v>
      </c>
      <c r="M496" s="4">
        <v>0</v>
      </c>
      <c r="N496" s="4">
        <v>0</v>
      </c>
      <c r="O496" s="4" t="str">
        <v>1300906014_</v>
      </c>
      <c r="P496" s="4" t="str">
        <v>1300906014_</v>
      </c>
      <c r="Q496" s="4" t="str">
        <v>HCP/BP chung</v>
      </c>
      <c r="R496" s="4" t="e">
        <v>#N/A</v>
      </c>
      <c r="S496" s="4" t="str">
        <v>-</v>
      </c>
    </row>
    <row r="497" spans="3:19" ht="13.8" x14ac:dyDescent="0.3">
      <c r="C497" s="1" t="s">
        <v>2637</v>
      </c>
      <c r="D497" s="1" t="s">
        <v>2638</v>
      </c>
      <c r="E497" s="1" t="s">
        <v>2072</v>
      </c>
      <c r="F497" s="1" t="s">
        <v>2097</v>
      </c>
      <c r="G497" s="1"/>
      <c r="H497" s="1"/>
      <c r="I497" s="1"/>
      <c r="J497" s="1"/>
      <c r="K497">
        <f>_xlfn.XLOOKUP(L_CC[[#This Row],[PC center]],L_PC[Profit center],L_PC[PC name])</f>
        <v>0</v>
      </c>
      <c r="L497" t="str">
        <f>_xlfn.XLOOKUP(L_CC[[#This Row],[Fund center]],L_FC[Fund center],L_FC[Site],"")</f>
        <v>HCP</v>
      </c>
      <c r="M497" s="4">
        <v>0</v>
      </c>
      <c r="N497" s="4">
        <v>0</v>
      </c>
      <c r="O497" s="4" t="str">
        <v>1301000000_</v>
      </c>
      <c r="P497" s="4" t="str">
        <v>1301000000_</v>
      </c>
      <c r="Q497" s="4" t="str">
        <v>HCP/BP chung</v>
      </c>
      <c r="R497" s="4" t="str">
        <v>PK Sài Gòn</v>
      </c>
      <c r="S497" s="4" t="str">
        <v>-</v>
      </c>
    </row>
    <row r="498" spans="3:19" ht="13.8" x14ac:dyDescent="0.3">
      <c r="C498" s="1" t="s">
        <v>442</v>
      </c>
      <c r="D498" s="1" t="s">
        <v>2639</v>
      </c>
      <c r="E498" s="1" t="s">
        <v>2072</v>
      </c>
      <c r="F498" s="1" t="s">
        <v>2097</v>
      </c>
      <c r="G498" s="1"/>
      <c r="H498" s="1"/>
      <c r="I498" s="1"/>
      <c r="J498" s="1"/>
      <c r="K498">
        <f>_xlfn.XLOOKUP(L_CC[[#This Row],[PC center]],L_PC[Profit center],L_PC[PC name])</f>
        <v>0</v>
      </c>
      <c r="L498" t="str">
        <f>_xlfn.XLOOKUP(L_CC[[#This Row],[Fund center]],L_FC[Fund center],L_FC[Site],"")</f>
        <v>HCP</v>
      </c>
      <c r="M498" s="4">
        <v>0</v>
      </c>
      <c r="N498" s="4">
        <v>0</v>
      </c>
      <c r="O498" s="4" t="str">
        <v>1301100000_</v>
      </c>
      <c r="P498" s="4" t="str">
        <v>1301100000_</v>
      </c>
      <c r="Q498" s="4" t="str">
        <v>HCP/BP chung</v>
      </c>
      <c r="R498" s="4" t="str">
        <v>PK Sài Gòn</v>
      </c>
      <c r="S498" s="4" t="str">
        <v>-</v>
      </c>
    </row>
    <row r="499" spans="3:19" ht="13.8" x14ac:dyDescent="0.3">
      <c r="C499" s="1" t="s">
        <v>443</v>
      </c>
      <c r="D499" s="1" t="s">
        <v>2640</v>
      </c>
      <c r="E499" s="1" t="s">
        <v>2072</v>
      </c>
      <c r="F499" s="1" t="s">
        <v>2097</v>
      </c>
      <c r="G499" s="1"/>
      <c r="H499" s="1"/>
      <c r="I499" s="1"/>
      <c r="J499" s="1"/>
      <c r="K499">
        <f>_xlfn.XLOOKUP(L_CC[[#This Row],[PC center]],L_PC[Profit center],L_PC[PC name])</f>
        <v>0</v>
      </c>
      <c r="L499" t="str">
        <f>_xlfn.XLOOKUP(L_CC[[#This Row],[Fund center]],L_FC[Fund center],L_FC[Site],"")</f>
        <v>HCP</v>
      </c>
      <c r="M499" s="4">
        <v>0</v>
      </c>
      <c r="N499" s="4">
        <v>0</v>
      </c>
      <c r="O499" s="4" t="str">
        <v>1301101000_</v>
      </c>
      <c r="P499" s="4" t="str">
        <v>1301101000_</v>
      </c>
      <c r="Q499" s="4" t="str">
        <v>HCP/BP chung</v>
      </c>
      <c r="R499" s="4" t="str">
        <v>PK Sài Gòn</v>
      </c>
      <c r="S499" s="4" t="str">
        <v>-</v>
      </c>
    </row>
    <row r="500" spans="3:19" ht="13.8" x14ac:dyDescent="0.3">
      <c r="C500" s="1" t="s">
        <v>444</v>
      </c>
      <c r="D500" s="1" t="s">
        <v>2641</v>
      </c>
      <c r="E500" s="1" t="s">
        <v>2072</v>
      </c>
      <c r="F500" s="1" t="s">
        <v>2097</v>
      </c>
      <c r="G500" s="1"/>
      <c r="H500" s="1"/>
      <c r="I500" s="1"/>
      <c r="J500" s="1"/>
      <c r="K500">
        <f>_xlfn.XLOOKUP(L_CC[[#This Row],[PC center]],L_PC[Profit center],L_PC[PC name])</f>
        <v>0</v>
      </c>
      <c r="L500" t="str">
        <f>_xlfn.XLOOKUP(L_CC[[#This Row],[Fund center]],L_FC[Fund center],L_FC[Site],"")</f>
        <v>HCP</v>
      </c>
      <c r="M500" s="4">
        <v>0</v>
      </c>
      <c r="N500" s="4">
        <v>0</v>
      </c>
      <c r="O500" s="4" t="str">
        <v>1301109000_</v>
      </c>
      <c r="P500" s="4" t="str">
        <v>1301109000_</v>
      </c>
      <c r="Q500" s="4" t="str">
        <v>HCP/BP chung</v>
      </c>
      <c r="R500" s="4" t="str">
        <v>PK Sài Gòn</v>
      </c>
      <c r="S500" s="4" t="str">
        <v>-</v>
      </c>
    </row>
    <row r="501" spans="3:19" ht="13.8" x14ac:dyDescent="0.3">
      <c r="C501" s="1" t="s">
        <v>445</v>
      </c>
      <c r="D501" s="1" t="s">
        <v>2642</v>
      </c>
      <c r="E501" s="1" t="s">
        <v>2072</v>
      </c>
      <c r="F501" s="1" t="s">
        <v>2097</v>
      </c>
      <c r="G501" s="1"/>
      <c r="H501" s="1"/>
      <c r="I501" s="1"/>
      <c r="J501" s="1"/>
      <c r="K501">
        <f>_xlfn.XLOOKUP(L_CC[[#This Row],[PC center]],L_PC[Profit center],L_PC[PC name])</f>
        <v>0</v>
      </c>
      <c r="L501" t="str">
        <f>_xlfn.XLOOKUP(L_CC[[#This Row],[Fund center]],L_FC[Fund center],L_FC[Site],"")</f>
        <v>HCP</v>
      </c>
      <c r="M501" s="4">
        <v>0</v>
      </c>
      <c r="N501" s="4">
        <v>0</v>
      </c>
      <c r="O501" s="4" t="str">
        <v>1301112000_</v>
      </c>
      <c r="P501" s="4" t="str">
        <v>1301112000_</v>
      </c>
      <c r="Q501" s="4" t="str">
        <v>HCP/BP chung</v>
      </c>
      <c r="R501" s="4" t="str">
        <v>PK Sài Gòn</v>
      </c>
      <c r="S501" s="4" t="str">
        <v>-</v>
      </c>
    </row>
    <row r="502" spans="3:19" ht="13.8" x14ac:dyDescent="0.3">
      <c r="C502" s="1" t="s">
        <v>446</v>
      </c>
      <c r="D502" s="1" t="s">
        <v>2643</v>
      </c>
      <c r="E502" s="1" t="s">
        <v>2072</v>
      </c>
      <c r="F502" s="1" t="s">
        <v>2097</v>
      </c>
      <c r="G502" s="1"/>
      <c r="H502" s="1"/>
      <c r="I502" s="1"/>
      <c r="J502" s="1"/>
      <c r="K502">
        <f>_xlfn.XLOOKUP(L_CC[[#This Row],[PC center]],L_PC[Profit center],L_PC[PC name])</f>
        <v>0</v>
      </c>
      <c r="L502" t="str">
        <f>_xlfn.XLOOKUP(L_CC[[#This Row],[Fund center]],L_FC[Fund center],L_FC[Site],"")</f>
        <v>HCP</v>
      </c>
      <c r="M502" s="4">
        <v>0</v>
      </c>
      <c r="N502" s="4">
        <v>0</v>
      </c>
      <c r="O502" s="4" t="str">
        <v>1301114000_</v>
      </c>
      <c r="P502" s="4" t="str">
        <v>1301114000_</v>
      </c>
      <c r="Q502" s="4" t="str">
        <v>HCP/BP chung</v>
      </c>
      <c r="R502" s="4" t="str">
        <v>PK Sài Gòn</v>
      </c>
      <c r="S502" s="4" t="str">
        <v>-</v>
      </c>
    </row>
    <row r="503" spans="3:19" ht="13.8" x14ac:dyDescent="0.3">
      <c r="C503" s="1" t="s">
        <v>447</v>
      </c>
      <c r="D503" s="1" t="s">
        <v>2644</v>
      </c>
      <c r="E503" s="1" t="s">
        <v>2072</v>
      </c>
      <c r="F503" s="1" t="s">
        <v>2097</v>
      </c>
      <c r="G503" s="1"/>
      <c r="H503" s="1"/>
      <c r="I503" s="1"/>
      <c r="J503" s="1"/>
      <c r="K503">
        <f>_xlfn.XLOOKUP(L_CC[[#This Row],[PC center]],L_PC[Profit center],L_PC[PC name])</f>
        <v>0</v>
      </c>
      <c r="L503" t="str">
        <f>_xlfn.XLOOKUP(L_CC[[#This Row],[Fund center]],L_FC[Fund center],L_FC[Site],"")</f>
        <v>HCP</v>
      </c>
      <c r="M503" s="4">
        <v>0</v>
      </c>
      <c r="N503" s="4">
        <v>0</v>
      </c>
      <c r="O503" s="4" t="str">
        <v>1301301000_</v>
      </c>
      <c r="P503" s="4" t="str">
        <v>1301301000_</v>
      </c>
      <c r="Q503" s="4" t="str">
        <v>HCP/BP chung</v>
      </c>
      <c r="R503" s="4" t="str">
        <v>PK Sài Gòn</v>
      </c>
      <c r="S503" s="4" t="str">
        <v>-</v>
      </c>
    </row>
    <row r="504" spans="3:19" ht="13.8" x14ac:dyDescent="0.3">
      <c r="C504" s="1" t="s">
        <v>448</v>
      </c>
      <c r="D504" s="1" t="s">
        <v>2645</v>
      </c>
      <c r="E504" s="1" t="s">
        <v>2072</v>
      </c>
      <c r="F504" s="1" t="s">
        <v>2097</v>
      </c>
      <c r="G504" s="1"/>
      <c r="H504" s="1"/>
      <c r="I504" s="1"/>
      <c r="J504" s="1"/>
      <c r="K504">
        <f>_xlfn.XLOOKUP(L_CC[[#This Row],[PC center]],L_PC[Profit center],L_PC[PC name])</f>
        <v>0</v>
      </c>
      <c r="L504" t="str">
        <f>_xlfn.XLOOKUP(L_CC[[#This Row],[Fund center]],L_FC[Fund center],L_FC[Site],"")</f>
        <v>HCP</v>
      </c>
      <c r="M504" s="4">
        <v>0</v>
      </c>
      <c r="N504" s="4">
        <v>0</v>
      </c>
      <c r="O504" s="4" t="str">
        <v>1301301100_</v>
      </c>
      <c r="P504" s="4" t="str">
        <v>1301301100_</v>
      </c>
      <c r="Q504" s="4" t="str">
        <v>HCP/BP chung</v>
      </c>
      <c r="R504" s="4" t="str">
        <v>PK Sài Gòn</v>
      </c>
      <c r="S504" s="4" t="str">
        <v>-</v>
      </c>
    </row>
    <row r="505" spans="3:19" ht="13.8" x14ac:dyDescent="0.3">
      <c r="C505" s="1" t="s">
        <v>449</v>
      </c>
      <c r="D505" s="1" t="s">
        <v>2646</v>
      </c>
      <c r="E505" s="1" t="s">
        <v>2072</v>
      </c>
      <c r="F505" s="1" t="s">
        <v>2097</v>
      </c>
      <c r="G505" s="1"/>
      <c r="H505" s="1"/>
      <c r="I505" s="1"/>
      <c r="J505" s="1"/>
      <c r="K505">
        <f>_xlfn.XLOOKUP(L_CC[[#This Row],[PC center]],L_PC[Profit center],L_PC[PC name])</f>
        <v>0</v>
      </c>
      <c r="L505" t="str">
        <f>_xlfn.XLOOKUP(L_CC[[#This Row],[Fund center]],L_FC[Fund center],L_FC[Site],"")</f>
        <v>HCP</v>
      </c>
      <c r="M505" s="4">
        <v>0</v>
      </c>
      <c r="N505" s="4">
        <v>0</v>
      </c>
      <c r="O505" s="4" t="str">
        <v>1301301200_</v>
      </c>
      <c r="P505" s="4" t="str">
        <v>1301301200_</v>
      </c>
      <c r="Q505" s="4" t="str">
        <v>HCP/BP chung</v>
      </c>
      <c r="R505" s="4" t="str">
        <v>PK Sài Gòn</v>
      </c>
      <c r="S505" s="4" t="str">
        <v>-</v>
      </c>
    </row>
    <row r="506" spans="3:19" ht="13.8" x14ac:dyDescent="0.3">
      <c r="C506" s="1" t="s">
        <v>450</v>
      </c>
      <c r="D506" s="1" t="s">
        <v>2647</v>
      </c>
      <c r="E506" s="1" t="s">
        <v>2072</v>
      </c>
      <c r="F506" s="1" t="s">
        <v>2097</v>
      </c>
      <c r="G506" s="1"/>
      <c r="H506" s="1"/>
      <c r="I506" s="1"/>
      <c r="J506" s="1"/>
      <c r="K506">
        <f>_xlfn.XLOOKUP(L_CC[[#This Row],[PC center]],L_PC[Profit center],L_PC[PC name])</f>
        <v>0</v>
      </c>
      <c r="L506" t="str">
        <f>_xlfn.XLOOKUP(L_CC[[#This Row],[Fund center]],L_FC[Fund center],L_FC[Site],"")</f>
        <v>HCP</v>
      </c>
      <c r="M506" s="4">
        <v>0</v>
      </c>
      <c r="N506" s="4">
        <v>0</v>
      </c>
      <c r="O506" s="4" t="str">
        <v>1301301300_</v>
      </c>
      <c r="P506" s="4" t="str">
        <v>1301301300_</v>
      </c>
      <c r="Q506" s="4" t="str">
        <v>HCP/BP chung</v>
      </c>
      <c r="R506" s="4" t="str">
        <v>PK Sài Gòn</v>
      </c>
      <c r="S506" s="4" t="str">
        <v>-</v>
      </c>
    </row>
    <row r="507" spans="3:19" ht="13.8" x14ac:dyDescent="0.3">
      <c r="C507" s="1" t="s">
        <v>451</v>
      </c>
      <c r="D507" s="1" t="s">
        <v>2648</v>
      </c>
      <c r="E507" s="1" t="s">
        <v>2072</v>
      </c>
      <c r="F507" s="1" t="s">
        <v>2097</v>
      </c>
      <c r="G507" s="1"/>
      <c r="H507" s="1"/>
      <c r="I507" s="1"/>
      <c r="J507" s="1"/>
      <c r="K507">
        <f>_xlfn.XLOOKUP(L_CC[[#This Row],[PC center]],L_PC[Profit center],L_PC[PC name])</f>
        <v>0</v>
      </c>
      <c r="L507" t="str">
        <f>_xlfn.XLOOKUP(L_CC[[#This Row],[Fund center]],L_FC[Fund center],L_FC[Site],"")</f>
        <v>HCP</v>
      </c>
      <c r="M507" s="4">
        <v>0</v>
      </c>
      <c r="N507" s="4">
        <v>0</v>
      </c>
      <c r="O507" s="4" t="str">
        <v>1301301400_</v>
      </c>
      <c r="P507" s="4" t="str">
        <v>1301301400_</v>
      </c>
      <c r="Q507" s="4" t="str">
        <v>HCP/BP chung</v>
      </c>
      <c r="R507" s="4" t="str">
        <v>PK Sài Gòn</v>
      </c>
      <c r="S507" s="4" t="str">
        <v>-</v>
      </c>
    </row>
    <row r="508" spans="3:19" ht="13.8" x14ac:dyDescent="0.3">
      <c r="C508" s="1" t="s">
        <v>452</v>
      </c>
      <c r="D508" s="1" t="s">
        <v>2649</v>
      </c>
      <c r="E508" s="1" t="s">
        <v>2072</v>
      </c>
      <c r="F508" s="1" t="s">
        <v>2097</v>
      </c>
      <c r="G508" s="1"/>
      <c r="H508" s="1"/>
      <c r="I508" s="1"/>
      <c r="J508" s="1"/>
      <c r="K508">
        <f>_xlfn.XLOOKUP(L_CC[[#This Row],[PC center]],L_PC[Profit center],L_PC[PC name])</f>
        <v>0</v>
      </c>
      <c r="L508" t="str">
        <f>_xlfn.XLOOKUP(L_CC[[#This Row],[Fund center]],L_FC[Fund center],L_FC[Site],"")</f>
        <v>HCP</v>
      </c>
      <c r="M508" s="4">
        <v>0</v>
      </c>
      <c r="N508" s="4">
        <v>0</v>
      </c>
      <c r="O508" s="4" t="str">
        <v>1301301500_</v>
      </c>
      <c r="P508" s="4" t="str">
        <v>1301301500_</v>
      </c>
      <c r="Q508" s="4" t="str">
        <v>HCP/BP chung</v>
      </c>
      <c r="R508" s="4" t="str">
        <v>PK Sài Gòn</v>
      </c>
      <c r="S508" s="4" t="str">
        <v>-</v>
      </c>
    </row>
    <row r="509" spans="3:19" ht="13.8" x14ac:dyDescent="0.3">
      <c r="C509" s="1" t="s">
        <v>453</v>
      </c>
      <c r="D509" s="1" t="s">
        <v>2650</v>
      </c>
      <c r="E509" s="1" t="s">
        <v>2072</v>
      </c>
      <c r="F509" s="1" t="s">
        <v>2097</v>
      </c>
      <c r="G509" s="1"/>
      <c r="H509" s="1"/>
      <c r="I509" s="1"/>
      <c r="J509" s="1"/>
      <c r="K509">
        <f>_xlfn.XLOOKUP(L_CC[[#This Row],[PC center]],L_PC[Profit center],L_PC[PC name])</f>
        <v>0</v>
      </c>
      <c r="L509" t="str">
        <f>_xlfn.XLOOKUP(L_CC[[#This Row],[Fund center]],L_FC[Fund center],L_FC[Site],"")</f>
        <v>HCP</v>
      </c>
      <c r="M509" s="4">
        <v>0</v>
      </c>
      <c r="N509" s="4">
        <v>0</v>
      </c>
      <c r="O509" s="4" t="str">
        <v>1301302000_</v>
      </c>
      <c r="P509" s="4" t="str">
        <v>1301302000_</v>
      </c>
      <c r="Q509" s="4" t="str">
        <v>HCP/BP chung</v>
      </c>
      <c r="R509" s="4" t="str">
        <v>PK Sài Gòn</v>
      </c>
      <c r="S509" s="4" t="str">
        <v>-</v>
      </c>
    </row>
    <row r="510" spans="3:19" ht="13.8" x14ac:dyDescent="0.3">
      <c r="C510" s="1" t="s">
        <v>454</v>
      </c>
      <c r="D510" s="1" t="s">
        <v>2651</v>
      </c>
      <c r="E510" s="1" t="s">
        <v>2072</v>
      </c>
      <c r="F510" s="1" t="s">
        <v>2097</v>
      </c>
      <c r="G510" s="1"/>
      <c r="H510" s="1"/>
      <c r="I510" s="1"/>
      <c r="J510" s="1"/>
      <c r="K510">
        <f>_xlfn.XLOOKUP(L_CC[[#This Row],[PC center]],L_PC[Profit center],L_PC[PC name])</f>
        <v>0</v>
      </c>
      <c r="L510" t="str">
        <f>_xlfn.XLOOKUP(L_CC[[#This Row],[Fund center]],L_FC[Fund center],L_FC[Site],"")</f>
        <v>HCP</v>
      </c>
      <c r="M510" s="4">
        <v>0</v>
      </c>
      <c r="N510" s="4">
        <v>0</v>
      </c>
      <c r="O510" s="4" t="str">
        <v>1301302100_</v>
      </c>
      <c r="P510" s="4" t="str">
        <v>1301302100_</v>
      </c>
      <c r="Q510" s="4" t="str">
        <v>HCP/BP chung</v>
      </c>
      <c r="R510" s="4" t="str">
        <v>PK Sài Gòn</v>
      </c>
      <c r="S510" s="4" t="str">
        <v>-</v>
      </c>
    </row>
    <row r="511" spans="3:19" ht="13.8" x14ac:dyDescent="0.3">
      <c r="C511" s="1" t="s">
        <v>455</v>
      </c>
      <c r="D511" s="1" t="s">
        <v>2652</v>
      </c>
      <c r="E511" s="1" t="s">
        <v>2072</v>
      </c>
      <c r="F511" s="1" t="s">
        <v>2097</v>
      </c>
      <c r="G511" s="1"/>
      <c r="H511" s="1"/>
      <c r="I511" s="1"/>
      <c r="J511" s="1"/>
      <c r="K511">
        <f>_xlfn.XLOOKUP(L_CC[[#This Row],[PC center]],L_PC[Profit center],L_PC[PC name])</f>
        <v>0</v>
      </c>
      <c r="L511" t="str">
        <f>_xlfn.XLOOKUP(L_CC[[#This Row],[Fund center]],L_FC[Fund center],L_FC[Site],"")</f>
        <v>HCP</v>
      </c>
      <c r="M511" s="4">
        <v>0</v>
      </c>
      <c r="N511" s="4">
        <v>0</v>
      </c>
      <c r="O511" s="4" t="str">
        <v>1301302200_</v>
      </c>
      <c r="P511" s="4" t="str">
        <v>1301302200_</v>
      </c>
      <c r="Q511" s="4" t="str">
        <v>HCP/BP chung</v>
      </c>
      <c r="R511" s="4" t="str">
        <v>PK Sài Gòn</v>
      </c>
      <c r="S511" s="4" t="str">
        <v>-</v>
      </c>
    </row>
    <row r="512" spans="3:19" ht="13.8" x14ac:dyDescent="0.3">
      <c r="C512" s="1" t="s">
        <v>456</v>
      </c>
      <c r="D512" s="1" t="s">
        <v>2653</v>
      </c>
      <c r="E512" s="1" t="s">
        <v>2072</v>
      </c>
      <c r="F512" s="1" t="s">
        <v>2097</v>
      </c>
      <c r="G512" s="1"/>
      <c r="H512" s="1"/>
      <c r="I512" s="1"/>
      <c r="J512" s="1"/>
      <c r="K512">
        <f>_xlfn.XLOOKUP(L_CC[[#This Row],[PC center]],L_PC[Profit center],L_PC[PC name])</f>
        <v>0</v>
      </c>
      <c r="L512" t="str">
        <f>_xlfn.XLOOKUP(L_CC[[#This Row],[Fund center]],L_FC[Fund center],L_FC[Site],"")</f>
        <v>HCP</v>
      </c>
      <c r="M512" s="4">
        <v>0</v>
      </c>
      <c r="N512" s="4">
        <v>0</v>
      </c>
      <c r="O512" s="4" t="str">
        <v>1301302300_</v>
      </c>
      <c r="P512" s="4" t="str">
        <v>1301302300_</v>
      </c>
      <c r="Q512" s="4" t="str">
        <v>HCP/BP chung</v>
      </c>
      <c r="R512" s="4" t="str">
        <v>PK Sài Gòn</v>
      </c>
      <c r="S512" s="4" t="str">
        <v>-</v>
      </c>
    </row>
    <row r="513" spans="3:19" ht="13.8" x14ac:dyDescent="0.3">
      <c r="C513" s="1" t="s">
        <v>457</v>
      </c>
      <c r="D513" s="1" t="s">
        <v>2654</v>
      </c>
      <c r="E513" s="1" t="s">
        <v>2072</v>
      </c>
      <c r="F513" s="1" t="s">
        <v>2097</v>
      </c>
      <c r="G513" s="1"/>
      <c r="H513" s="1"/>
      <c r="I513" s="1"/>
      <c r="J513" s="1"/>
      <c r="K513">
        <f>_xlfn.XLOOKUP(L_CC[[#This Row],[PC center]],L_PC[Profit center],L_PC[PC name])</f>
        <v>0</v>
      </c>
      <c r="L513" t="str">
        <f>_xlfn.XLOOKUP(L_CC[[#This Row],[Fund center]],L_FC[Fund center],L_FC[Site],"")</f>
        <v>HCP</v>
      </c>
      <c r="M513" s="4">
        <v>0</v>
      </c>
      <c r="N513" s="4">
        <v>0</v>
      </c>
      <c r="O513" s="4" t="str">
        <v>1301302400_</v>
      </c>
      <c r="P513" s="4" t="str">
        <v>1301302400_</v>
      </c>
      <c r="Q513" s="4" t="str">
        <v>HCP/BP chung</v>
      </c>
      <c r="R513" s="4" t="str">
        <v>PK Sài Gòn</v>
      </c>
      <c r="S513" s="4" t="str">
        <v>-</v>
      </c>
    </row>
    <row r="514" spans="3:19" ht="13.8" x14ac:dyDescent="0.3">
      <c r="C514" s="1" t="s">
        <v>458</v>
      </c>
      <c r="D514" s="1" t="s">
        <v>2655</v>
      </c>
      <c r="E514" s="1" t="s">
        <v>2072</v>
      </c>
      <c r="F514" s="1" t="s">
        <v>2097</v>
      </c>
      <c r="G514" s="1"/>
      <c r="H514" s="1"/>
      <c r="I514" s="1"/>
      <c r="J514" s="1"/>
      <c r="K514">
        <f>_xlfn.XLOOKUP(L_CC[[#This Row],[PC center]],L_PC[Profit center],L_PC[PC name])</f>
        <v>0</v>
      </c>
      <c r="L514" t="str">
        <f>_xlfn.XLOOKUP(L_CC[[#This Row],[Fund center]],L_FC[Fund center],L_FC[Site],"")</f>
        <v>HCP</v>
      </c>
      <c r="M514" s="4">
        <v>0</v>
      </c>
      <c r="N514" s="4">
        <v>0</v>
      </c>
      <c r="O514" s="4" t="str">
        <v>1301302500_</v>
      </c>
      <c r="P514" s="4" t="str">
        <v>1301302500_</v>
      </c>
      <c r="Q514" s="4" t="str">
        <v>HCP/BP chung</v>
      </c>
      <c r="R514" s="4" t="str">
        <v>PK Sài Gòn</v>
      </c>
      <c r="S514" s="4" t="str">
        <v>-</v>
      </c>
    </row>
    <row r="515" spans="3:19" ht="13.8" x14ac:dyDescent="0.3">
      <c r="C515" s="1" t="s">
        <v>459</v>
      </c>
      <c r="D515" s="1" t="s">
        <v>2656</v>
      </c>
      <c r="E515" s="1" t="s">
        <v>2072</v>
      </c>
      <c r="F515" s="1" t="s">
        <v>2097</v>
      </c>
      <c r="G515" s="1"/>
      <c r="H515" s="1"/>
      <c r="I515" s="1"/>
      <c r="J515" s="1"/>
      <c r="K515">
        <f>_xlfn.XLOOKUP(L_CC[[#This Row],[PC center]],L_PC[Profit center],L_PC[PC name])</f>
        <v>0</v>
      </c>
      <c r="L515" t="str">
        <f>_xlfn.XLOOKUP(L_CC[[#This Row],[Fund center]],L_FC[Fund center],L_FC[Site],"")</f>
        <v>HCP</v>
      </c>
      <c r="M515" s="4">
        <v>0</v>
      </c>
      <c r="N515" s="4">
        <v>0</v>
      </c>
      <c r="O515" s="4" t="str">
        <v>1301406100_</v>
      </c>
      <c r="P515" s="4" t="str">
        <v>1301406100_</v>
      </c>
      <c r="Q515" s="4" t="str">
        <v>HCP/BP chung</v>
      </c>
      <c r="R515" s="4" t="str">
        <v>PK Sài Gòn</v>
      </c>
      <c r="S515" s="4" t="str">
        <v>-</v>
      </c>
    </row>
    <row r="516" spans="3:19" ht="13.8" x14ac:dyDescent="0.3">
      <c r="C516" s="1" t="s">
        <v>460</v>
      </c>
      <c r="D516" s="1" t="s">
        <v>2657</v>
      </c>
      <c r="E516" s="1" t="s">
        <v>2072</v>
      </c>
      <c r="F516" s="1" t="s">
        <v>2097</v>
      </c>
      <c r="G516" s="1"/>
      <c r="H516" s="1"/>
      <c r="I516" s="1"/>
      <c r="J516" s="1"/>
      <c r="K516">
        <f>_xlfn.XLOOKUP(L_CC[[#This Row],[PC center]],L_PC[Profit center],L_PC[PC name])</f>
        <v>0</v>
      </c>
      <c r="L516" t="str">
        <f>_xlfn.XLOOKUP(L_CC[[#This Row],[Fund center]],L_FC[Fund center],L_FC[Site],"")</f>
        <v>HCP</v>
      </c>
      <c r="M516" s="4">
        <v>0</v>
      </c>
      <c r="N516" s="4">
        <v>0</v>
      </c>
      <c r="O516" s="4" t="str">
        <v>1301406200_</v>
      </c>
      <c r="P516" s="4" t="str">
        <v>1301406200_</v>
      </c>
      <c r="Q516" s="4" t="str">
        <v>HCP/BP chung</v>
      </c>
      <c r="R516" s="4" t="str">
        <v>PK Sài Gòn</v>
      </c>
      <c r="S516" s="4" t="str">
        <v>-</v>
      </c>
    </row>
    <row r="517" spans="3:19" ht="13.8" x14ac:dyDescent="0.3">
      <c r="C517" s="1" t="s">
        <v>461</v>
      </c>
      <c r="D517" s="1" t="s">
        <v>2658</v>
      </c>
      <c r="E517" s="1" t="s">
        <v>2072</v>
      </c>
      <c r="F517" s="1" t="s">
        <v>2097</v>
      </c>
      <c r="G517" s="1"/>
      <c r="H517" s="1"/>
      <c r="I517" s="1"/>
      <c r="J517" s="1"/>
      <c r="K517">
        <f>_xlfn.XLOOKUP(L_CC[[#This Row],[PC center]],L_PC[Profit center],L_PC[PC name])</f>
        <v>0</v>
      </c>
      <c r="L517" t="str">
        <f>_xlfn.XLOOKUP(L_CC[[#This Row],[Fund center]],L_FC[Fund center],L_FC[Site],"")</f>
        <v>HCP</v>
      </c>
      <c r="M517" s="4">
        <v>0</v>
      </c>
      <c r="N517" s="4">
        <v>0</v>
      </c>
      <c r="O517" s="4" t="str">
        <v>1301408100_</v>
      </c>
      <c r="P517" s="4" t="str">
        <v>1301408100_</v>
      </c>
      <c r="Q517" s="4" t="str">
        <v>HCP/BP chung</v>
      </c>
      <c r="R517" s="4" t="str">
        <v>PK Sài Gòn</v>
      </c>
      <c r="S517" s="4" t="str">
        <v>-</v>
      </c>
    </row>
    <row r="518" spans="3:19" ht="13.8" x14ac:dyDescent="0.3">
      <c r="C518" s="1" t="s">
        <v>462</v>
      </c>
      <c r="D518" s="1" t="s">
        <v>2659</v>
      </c>
      <c r="E518" s="1" t="s">
        <v>2072</v>
      </c>
      <c r="F518" s="1" t="s">
        <v>2097</v>
      </c>
      <c r="G518" s="1"/>
      <c r="H518" s="1"/>
      <c r="I518" s="1"/>
      <c r="J518" s="1"/>
      <c r="K518">
        <f>_xlfn.XLOOKUP(L_CC[[#This Row],[PC center]],L_PC[Profit center],L_PC[PC name])</f>
        <v>0</v>
      </c>
      <c r="L518" t="str">
        <f>_xlfn.XLOOKUP(L_CC[[#This Row],[Fund center]],L_FC[Fund center],L_FC[Site],"")</f>
        <v>HCP</v>
      </c>
      <c r="M518" s="4">
        <v>0</v>
      </c>
      <c r="N518" s="4">
        <v>0</v>
      </c>
      <c r="O518" s="4" t="str">
        <v>1301408200_</v>
      </c>
      <c r="P518" s="4" t="str">
        <v>1301408200_</v>
      </c>
      <c r="Q518" s="4" t="str">
        <v>HCP/BP chung</v>
      </c>
      <c r="R518" s="4" t="str">
        <v>PK Sài Gòn</v>
      </c>
      <c r="S518" s="4" t="str">
        <v>-</v>
      </c>
    </row>
    <row r="519" spans="3:19" ht="13.8" x14ac:dyDescent="0.3">
      <c r="C519" s="1" t="s">
        <v>463</v>
      </c>
      <c r="D519" s="1" t="s">
        <v>2660</v>
      </c>
      <c r="E519" s="1" t="s">
        <v>2072</v>
      </c>
      <c r="F519" s="1" t="s">
        <v>2097</v>
      </c>
      <c r="G519" s="1"/>
      <c r="H519" s="1"/>
      <c r="I519" s="1"/>
      <c r="J519" s="1"/>
      <c r="K519">
        <f>_xlfn.XLOOKUP(L_CC[[#This Row],[PC center]],L_PC[Profit center],L_PC[PC name])</f>
        <v>0</v>
      </c>
      <c r="L519" t="str">
        <f>_xlfn.XLOOKUP(L_CC[[#This Row],[Fund center]],L_FC[Fund center],L_FC[Site],"")</f>
        <v>HCP</v>
      </c>
      <c r="M519" s="4">
        <v>0</v>
      </c>
      <c r="N519" s="4">
        <v>0</v>
      </c>
      <c r="O519" s="4" t="str">
        <v>1301409300_</v>
      </c>
      <c r="P519" s="4" t="str">
        <v>1301409300_</v>
      </c>
      <c r="Q519" s="4" t="str">
        <v>HCP/BP chung</v>
      </c>
      <c r="R519" s="4" t="str">
        <v>PK Sài Gòn</v>
      </c>
      <c r="S519" s="4" t="str">
        <v>-</v>
      </c>
    </row>
    <row r="520" spans="3:19" ht="13.8" x14ac:dyDescent="0.3">
      <c r="C520" s="1" t="s">
        <v>464</v>
      </c>
      <c r="D520" s="1" t="s">
        <v>2661</v>
      </c>
      <c r="E520" s="1" t="s">
        <v>2072</v>
      </c>
      <c r="F520" s="1" t="s">
        <v>2097</v>
      </c>
      <c r="G520" s="1"/>
      <c r="H520" s="1"/>
      <c r="I520" s="1"/>
      <c r="J520" s="1"/>
      <c r="K520">
        <f>_xlfn.XLOOKUP(L_CC[[#This Row],[PC center]],L_PC[Profit center],L_PC[PC name])</f>
        <v>0</v>
      </c>
      <c r="L520" t="str">
        <f>_xlfn.XLOOKUP(L_CC[[#This Row],[Fund center]],L_FC[Fund center],L_FC[Site],"")</f>
        <v>HCP</v>
      </c>
      <c r="M520" s="4">
        <v>0</v>
      </c>
      <c r="N520" s="4">
        <v>0</v>
      </c>
      <c r="O520" s="4" t="str">
        <v>1301410100_</v>
      </c>
      <c r="P520" s="4" t="str">
        <v>1301410100_</v>
      </c>
      <c r="Q520" s="4" t="str">
        <v>HCP/BP chung</v>
      </c>
      <c r="R520" s="4" t="str">
        <v>PK Sài Gòn</v>
      </c>
      <c r="S520" s="4" t="str">
        <v>-</v>
      </c>
    </row>
    <row r="521" spans="3:19" ht="13.8" x14ac:dyDescent="0.3">
      <c r="C521" s="1" t="s">
        <v>465</v>
      </c>
      <c r="D521" s="1" t="s">
        <v>2662</v>
      </c>
      <c r="E521" s="1" t="s">
        <v>2072</v>
      </c>
      <c r="F521" s="1" t="s">
        <v>2097</v>
      </c>
      <c r="G521" s="1"/>
      <c r="H521" s="1"/>
      <c r="I521" s="1"/>
      <c r="J521" s="1"/>
      <c r="K521">
        <f>_xlfn.XLOOKUP(L_CC[[#This Row],[PC center]],L_PC[Profit center],L_PC[PC name])</f>
        <v>0</v>
      </c>
      <c r="L521" t="str">
        <f>_xlfn.XLOOKUP(L_CC[[#This Row],[Fund center]],L_FC[Fund center],L_FC[Site],"")</f>
        <v>HCP</v>
      </c>
      <c r="M521" s="4">
        <v>0</v>
      </c>
      <c r="N521" s="4">
        <v>0</v>
      </c>
      <c r="O521" s="4" t="str">
        <v>1301410500_</v>
      </c>
      <c r="P521" s="4" t="str">
        <v>1301410500_</v>
      </c>
      <c r="Q521" s="4" t="str">
        <v>HCP/BP chung</v>
      </c>
      <c r="R521" s="4" t="str">
        <v>PK Sài Gòn</v>
      </c>
      <c r="S521" s="4" t="str">
        <v>-</v>
      </c>
    </row>
    <row r="522" spans="3:19" ht="13.8" x14ac:dyDescent="0.3">
      <c r="C522" s="1" t="s">
        <v>3273</v>
      </c>
      <c r="D522" s="1" t="s">
        <v>3274</v>
      </c>
      <c r="E522" s="1" t="s">
        <v>2072</v>
      </c>
      <c r="F522" s="1" t="s">
        <v>2097</v>
      </c>
      <c r="G522" s="1"/>
      <c r="H522" s="1"/>
      <c r="I522" s="1"/>
      <c r="J522" s="1"/>
      <c r="K522">
        <f>_xlfn.XLOOKUP(L_CC[[#This Row],[PC center]],L_PC[Profit center],L_PC[PC name])</f>
        <v>0</v>
      </c>
      <c r="L522" t="str">
        <f>_xlfn.XLOOKUP(L_CC[[#This Row],[Fund center]],L_FC[Fund center],L_FC[Site],"")</f>
        <v>HCP</v>
      </c>
      <c r="M522" s="4">
        <v>0</v>
      </c>
      <c r="N522" s="4">
        <v>0</v>
      </c>
      <c r="O522" s="4" t="str">
        <v>1301411200_</v>
      </c>
      <c r="P522" s="4" t="str">
        <v>1301411200_</v>
      </c>
      <c r="Q522" s="4" t="str">
        <v>HCP/BP chung</v>
      </c>
      <c r="R522" s="4" t="str">
        <v>PK Sài Gòn</v>
      </c>
      <c r="S522" s="4" t="str">
        <v>-</v>
      </c>
    </row>
    <row r="523" spans="3:19" ht="13.8" x14ac:dyDescent="0.3">
      <c r="C523" s="1" t="s">
        <v>466</v>
      </c>
      <c r="D523" s="1" t="s">
        <v>2663</v>
      </c>
      <c r="E523" s="1" t="s">
        <v>2072</v>
      </c>
      <c r="F523" s="1" t="s">
        <v>2097</v>
      </c>
      <c r="G523" s="1"/>
      <c r="H523" s="1"/>
      <c r="I523" s="1"/>
      <c r="J523" s="1"/>
      <c r="K523">
        <f>_xlfn.XLOOKUP(L_CC[[#This Row],[PC center]],L_PC[Profit center],L_PC[PC name])</f>
        <v>0</v>
      </c>
      <c r="L523" t="str">
        <f>_xlfn.XLOOKUP(L_CC[[#This Row],[Fund center]],L_FC[Fund center],L_FC[Site],"")</f>
        <v>HCP</v>
      </c>
      <c r="M523" s="4">
        <v>0</v>
      </c>
      <c r="N523" s="4">
        <v>0</v>
      </c>
      <c r="O523" s="4" t="str">
        <v>1301502000_</v>
      </c>
      <c r="P523" s="4" t="str">
        <v>1301502000_</v>
      </c>
      <c r="Q523" s="4" t="str">
        <v>HCP/BP chung</v>
      </c>
      <c r="R523" s="4" t="str">
        <v>PK Sài Gòn</v>
      </c>
      <c r="S523" s="4" t="str">
        <v>-</v>
      </c>
    </row>
    <row r="524" spans="3:19" ht="13.8" x14ac:dyDescent="0.3">
      <c r="C524" s="1" t="s">
        <v>467</v>
      </c>
      <c r="D524" s="1" t="s">
        <v>2664</v>
      </c>
      <c r="E524" s="1" t="s">
        <v>2072</v>
      </c>
      <c r="F524" s="1" t="s">
        <v>2097</v>
      </c>
      <c r="G524" s="1"/>
      <c r="H524" s="1"/>
      <c r="I524" s="1"/>
      <c r="J524" s="1"/>
      <c r="K524">
        <f>_xlfn.XLOOKUP(L_CC[[#This Row],[PC center]],L_PC[Profit center],L_PC[PC name])</f>
        <v>0</v>
      </c>
      <c r="L524" t="str">
        <f>_xlfn.XLOOKUP(L_CC[[#This Row],[Fund center]],L_FC[Fund center],L_FC[Site],"")</f>
        <v>HCP</v>
      </c>
      <c r="M524" s="4">
        <v>0</v>
      </c>
      <c r="N524" s="4">
        <v>0</v>
      </c>
      <c r="O524" s="4" t="str">
        <v>1301901000_</v>
      </c>
      <c r="P524" s="4" t="str">
        <v>1301901000_</v>
      </c>
      <c r="Q524" s="4" t="str">
        <v>HCP/BP chung</v>
      </c>
      <c r="R524" s="4" t="str">
        <v>PK Sài Gòn</v>
      </c>
      <c r="S524" s="4" t="str">
        <v>-</v>
      </c>
    </row>
    <row r="525" spans="3:19" ht="13.8" x14ac:dyDescent="0.3">
      <c r="C525" s="1" t="s">
        <v>2665</v>
      </c>
      <c r="D525" s="1" t="s">
        <v>2666</v>
      </c>
      <c r="E525" s="1" t="s">
        <v>2074</v>
      </c>
      <c r="F525" s="1" t="s">
        <v>2105</v>
      </c>
      <c r="G525" s="1"/>
      <c r="H525" s="1"/>
      <c r="I525" s="1"/>
      <c r="J525" s="1"/>
      <c r="K525">
        <f>_xlfn.XLOOKUP(L_CC[[#This Row],[PC center]],L_PC[Profit center],L_PC[PC name])</f>
        <v>0</v>
      </c>
      <c r="L525" t="str">
        <f>_xlfn.XLOOKUP(L_CC[[#This Row],[Fund center]],L_FC[Fund center],L_FC[Site],"")</f>
        <v>HNT</v>
      </c>
      <c r="M525" s="4">
        <v>0</v>
      </c>
      <c r="N525" s="4">
        <v>0</v>
      </c>
      <c r="O525" s="4" t="str">
        <v>1400000000_</v>
      </c>
      <c r="P525" s="4" t="str">
        <v>1400000000_</v>
      </c>
      <c r="Q525" s="4" t="str">
        <v>HNT/BP chung</v>
      </c>
      <c r="R525" s="4" t="str">
        <v>CK khác</v>
      </c>
      <c r="S525" s="4" t="str">
        <v>-</v>
      </c>
    </row>
    <row r="526" spans="3:19" ht="13.8" x14ac:dyDescent="0.3">
      <c r="C526" s="1" t="s">
        <v>468</v>
      </c>
      <c r="D526" s="1" t="s">
        <v>2667</v>
      </c>
      <c r="E526" s="1" t="s">
        <v>2074</v>
      </c>
      <c r="F526" s="1" t="s">
        <v>2105</v>
      </c>
      <c r="G526" s="1"/>
      <c r="H526" s="1"/>
      <c r="I526" s="1"/>
      <c r="J526" s="1"/>
      <c r="K526">
        <f>_xlfn.XLOOKUP(L_CC[[#This Row],[PC center]],L_PC[Profit center],L_PC[PC name])</f>
        <v>0</v>
      </c>
      <c r="L526" t="str">
        <f>_xlfn.XLOOKUP(L_CC[[#This Row],[Fund center]],L_FC[Fund center],L_FC[Site],"")</f>
        <v>HNT</v>
      </c>
      <c r="M526" s="4">
        <v>0</v>
      </c>
      <c r="N526" s="4">
        <v>0</v>
      </c>
      <c r="O526" s="4" t="str">
        <v>1400100000_</v>
      </c>
      <c r="P526" s="4" t="str">
        <v>1400100000_</v>
      </c>
      <c r="Q526" s="4" t="str">
        <v>HNT/BP chung</v>
      </c>
      <c r="R526" s="4" t="str">
        <v>CK khác</v>
      </c>
      <c r="S526" s="4" t="str">
        <v>-</v>
      </c>
    </row>
    <row r="527" spans="3:19" ht="13.8" x14ac:dyDescent="0.3">
      <c r="C527" s="1" t="s">
        <v>469</v>
      </c>
      <c r="D527" s="1" t="s">
        <v>2668</v>
      </c>
      <c r="E527" s="1" t="s">
        <v>2074</v>
      </c>
      <c r="F527" s="1" t="s">
        <v>2105</v>
      </c>
      <c r="G527" s="1"/>
      <c r="H527" s="1"/>
      <c r="I527" s="1"/>
      <c r="J527" s="1"/>
      <c r="K527">
        <f>_xlfn.XLOOKUP(L_CC[[#This Row],[PC center]],L_PC[Profit center],L_PC[PC name])</f>
        <v>0</v>
      </c>
      <c r="L527" t="str">
        <f>_xlfn.XLOOKUP(L_CC[[#This Row],[Fund center]],L_FC[Fund center],L_FC[Site],"")</f>
        <v>HNT</v>
      </c>
      <c r="M527" s="4">
        <v>0</v>
      </c>
      <c r="N527" s="4">
        <v>0</v>
      </c>
      <c r="O527" s="4" t="str">
        <v>1400101000_</v>
      </c>
      <c r="P527" s="4" t="str">
        <v>1400101000_</v>
      </c>
      <c r="Q527" s="4" t="str">
        <v>HNT/BP chung</v>
      </c>
      <c r="R527" s="4" t="str">
        <v>CK khác</v>
      </c>
      <c r="S527" s="4" t="str">
        <v>-</v>
      </c>
    </row>
    <row r="528" spans="3:19" ht="13.8" x14ac:dyDescent="0.3">
      <c r="C528" s="1" t="s">
        <v>470</v>
      </c>
      <c r="D528" s="1" t="s">
        <v>2669</v>
      </c>
      <c r="E528" s="1" t="s">
        <v>2074</v>
      </c>
      <c r="F528" s="1" t="s">
        <v>2105</v>
      </c>
      <c r="G528" s="1"/>
      <c r="H528" s="1"/>
      <c r="I528" s="1"/>
      <c r="J528" s="1"/>
      <c r="K528">
        <f>_xlfn.XLOOKUP(L_CC[[#This Row],[PC center]],L_PC[Profit center],L_PC[PC name])</f>
        <v>0</v>
      </c>
      <c r="L528" t="str">
        <f>_xlfn.XLOOKUP(L_CC[[#This Row],[Fund center]],L_FC[Fund center],L_FC[Site],"")</f>
        <v>HNT</v>
      </c>
      <c r="M528" s="4">
        <v>0</v>
      </c>
      <c r="N528" s="4">
        <v>0</v>
      </c>
      <c r="O528" s="4" t="str">
        <v>1400102000_</v>
      </c>
      <c r="P528" s="4" t="str">
        <v>1400102000_</v>
      </c>
      <c r="Q528" s="4" t="str">
        <v>HNT/BP chung</v>
      </c>
      <c r="R528" s="4" t="str">
        <v>CK khác</v>
      </c>
      <c r="S528" s="4" t="str">
        <v>-</v>
      </c>
    </row>
    <row r="529" spans="3:19" ht="13.8" x14ac:dyDescent="0.3">
      <c r="C529" s="1" t="s">
        <v>471</v>
      </c>
      <c r="D529" s="1" t="s">
        <v>2670</v>
      </c>
      <c r="E529" s="1" t="s">
        <v>2074</v>
      </c>
      <c r="F529" s="1" t="s">
        <v>2105</v>
      </c>
      <c r="G529" s="1"/>
      <c r="H529" s="1"/>
      <c r="I529" s="1"/>
      <c r="J529" s="1"/>
      <c r="K529">
        <f>_xlfn.XLOOKUP(L_CC[[#This Row],[PC center]],L_PC[Profit center],L_PC[PC name])</f>
        <v>0</v>
      </c>
      <c r="L529" t="str">
        <f>_xlfn.XLOOKUP(L_CC[[#This Row],[Fund center]],L_FC[Fund center],L_FC[Site],"")</f>
        <v>HNT</v>
      </c>
      <c r="M529" s="4">
        <v>0</v>
      </c>
      <c r="N529" s="4">
        <v>0</v>
      </c>
      <c r="O529" s="4" t="str">
        <v>1400103000_</v>
      </c>
      <c r="P529" s="4" t="str">
        <v>1400103000_</v>
      </c>
      <c r="Q529" s="4" t="str">
        <v>HNT/BP chung</v>
      </c>
      <c r="R529" s="4" t="str">
        <v>CK khác</v>
      </c>
      <c r="S529" s="4" t="str">
        <v>-</v>
      </c>
    </row>
    <row r="530" spans="3:19" ht="13.8" x14ac:dyDescent="0.3">
      <c r="C530" s="1" t="s">
        <v>472</v>
      </c>
      <c r="D530" s="1" t="s">
        <v>2671</v>
      </c>
      <c r="E530" s="1" t="s">
        <v>2074</v>
      </c>
      <c r="F530" s="1" t="s">
        <v>2105</v>
      </c>
      <c r="G530" s="1"/>
      <c r="H530" s="1"/>
      <c r="I530" s="1"/>
      <c r="J530" s="1"/>
      <c r="K530">
        <f>_xlfn.XLOOKUP(L_CC[[#This Row],[PC center]],L_PC[Profit center],L_PC[PC name])</f>
        <v>0</v>
      </c>
      <c r="L530" t="str">
        <f>_xlfn.XLOOKUP(L_CC[[#This Row],[Fund center]],L_FC[Fund center],L_FC[Site],"")</f>
        <v>HNT</v>
      </c>
      <c r="M530" s="4">
        <v>0</v>
      </c>
      <c r="N530" s="4">
        <v>0</v>
      </c>
      <c r="O530" s="4" t="str">
        <v>1400104000_</v>
      </c>
      <c r="P530" s="4" t="str">
        <v>1400104000_</v>
      </c>
      <c r="Q530" s="4" t="str">
        <v>HNT/BP chung</v>
      </c>
      <c r="R530" s="4" t="str">
        <v>CK khác</v>
      </c>
      <c r="S530" s="4" t="str">
        <v>-</v>
      </c>
    </row>
    <row r="531" spans="3:19" ht="13.8" x14ac:dyDescent="0.3">
      <c r="C531" s="1" t="s">
        <v>473</v>
      </c>
      <c r="D531" s="1" t="s">
        <v>2672</v>
      </c>
      <c r="E531" s="1" t="s">
        <v>2074</v>
      </c>
      <c r="F531" s="1" t="s">
        <v>2105</v>
      </c>
      <c r="G531" s="1"/>
      <c r="H531" s="1"/>
      <c r="I531" s="1"/>
      <c r="J531" s="1"/>
      <c r="K531">
        <f>_xlfn.XLOOKUP(L_CC[[#This Row],[PC center]],L_PC[Profit center],L_PC[PC name])</f>
        <v>0</v>
      </c>
      <c r="L531" t="str">
        <f>_xlfn.XLOOKUP(L_CC[[#This Row],[Fund center]],L_FC[Fund center],L_FC[Site],"")</f>
        <v>HNT</v>
      </c>
      <c r="M531" s="4">
        <v>0</v>
      </c>
      <c r="N531" s="4">
        <v>0</v>
      </c>
      <c r="O531" s="4" t="str">
        <v>1400105000_</v>
      </c>
      <c r="P531" s="4" t="str">
        <v>1400105000_</v>
      </c>
      <c r="Q531" s="4" t="str">
        <v>HNT/BP chung</v>
      </c>
      <c r="R531" s="4" t="str">
        <v>CK khác</v>
      </c>
      <c r="S531" s="4" t="str">
        <v>-</v>
      </c>
    </row>
    <row r="532" spans="3:19" ht="13.8" x14ac:dyDescent="0.3">
      <c r="C532" s="1" t="s">
        <v>474</v>
      </c>
      <c r="D532" s="1" t="s">
        <v>2673</v>
      </c>
      <c r="E532" s="1" t="s">
        <v>2074</v>
      </c>
      <c r="F532" s="1" t="s">
        <v>2105</v>
      </c>
      <c r="G532" s="1"/>
      <c r="H532" s="1"/>
      <c r="I532" s="1"/>
      <c r="J532" s="1"/>
      <c r="K532">
        <f>_xlfn.XLOOKUP(L_CC[[#This Row],[PC center]],L_PC[Profit center],L_PC[PC name])</f>
        <v>0</v>
      </c>
      <c r="L532" t="str">
        <f>_xlfn.XLOOKUP(L_CC[[#This Row],[Fund center]],L_FC[Fund center],L_FC[Site],"")</f>
        <v>HNT</v>
      </c>
      <c r="M532" s="4">
        <v>0</v>
      </c>
      <c r="N532" s="4">
        <v>0</v>
      </c>
      <c r="O532" s="4" t="str">
        <v>1400107000_</v>
      </c>
      <c r="P532" s="4" t="str">
        <v>1400107000_</v>
      </c>
      <c r="Q532" s="4" t="str">
        <v>HNT/BP chung</v>
      </c>
      <c r="R532" s="4" t="str">
        <v>CK khác</v>
      </c>
      <c r="S532" s="4" t="str">
        <v>-</v>
      </c>
    </row>
    <row r="533" spans="3:19" ht="13.8" x14ac:dyDescent="0.3">
      <c r="C533" s="1" t="s">
        <v>475</v>
      </c>
      <c r="D533" s="1" t="s">
        <v>2674</v>
      </c>
      <c r="E533" s="1" t="s">
        <v>2074</v>
      </c>
      <c r="F533" s="1" t="s">
        <v>2105</v>
      </c>
      <c r="G533" s="1"/>
      <c r="H533" s="1"/>
      <c r="I533" s="1"/>
      <c r="J533" s="1"/>
      <c r="K533">
        <f>_xlfn.XLOOKUP(L_CC[[#This Row],[PC center]],L_PC[Profit center],L_PC[PC name])</f>
        <v>0</v>
      </c>
      <c r="L533" t="str">
        <f>_xlfn.XLOOKUP(L_CC[[#This Row],[Fund center]],L_FC[Fund center],L_FC[Site],"")</f>
        <v>HNT</v>
      </c>
      <c r="M533" s="4">
        <v>0</v>
      </c>
      <c r="N533" s="4">
        <v>0</v>
      </c>
      <c r="O533" s="4" t="str">
        <v>1400108000_</v>
      </c>
      <c r="P533" s="4" t="str">
        <v>1400108000_</v>
      </c>
      <c r="Q533" s="4" t="str">
        <v>HNT/BP chung</v>
      </c>
      <c r="R533" s="4" t="str">
        <v>CK khác</v>
      </c>
      <c r="S533" s="4" t="str">
        <v>-</v>
      </c>
    </row>
    <row r="534" spans="3:19" ht="13.8" x14ac:dyDescent="0.3">
      <c r="C534" s="1" t="s">
        <v>476</v>
      </c>
      <c r="D534" s="1" t="s">
        <v>2675</v>
      </c>
      <c r="E534" s="1" t="s">
        <v>2074</v>
      </c>
      <c r="F534" s="1" t="s">
        <v>2105</v>
      </c>
      <c r="G534" s="1"/>
      <c r="H534" s="1"/>
      <c r="I534" s="1"/>
      <c r="J534" s="1"/>
      <c r="K534">
        <f>_xlfn.XLOOKUP(L_CC[[#This Row],[PC center]],L_PC[Profit center],L_PC[PC name])</f>
        <v>0</v>
      </c>
      <c r="L534" t="str">
        <f>_xlfn.XLOOKUP(L_CC[[#This Row],[Fund center]],L_FC[Fund center],L_FC[Site],"")</f>
        <v>HNT</v>
      </c>
      <c r="M534" s="4">
        <v>0</v>
      </c>
      <c r="N534" s="4">
        <v>0</v>
      </c>
      <c r="O534" s="4" t="str">
        <v>1400109000_</v>
      </c>
      <c r="P534" s="4" t="str">
        <v>1400109000_</v>
      </c>
      <c r="Q534" s="4" t="str">
        <v>HNT/BP chung</v>
      </c>
      <c r="R534" s="4" t="str">
        <v>CK khác</v>
      </c>
      <c r="S534" s="4" t="str">
        <v>-</v>
      </c>
    </row>
    <row r="535" spans="3:19" ht="13.8" x14ac:dyDescent="0.3">
      <c r="C535" s="1" t="s">
        <v>477</v>
      </c>
      <c r="D535" s="1" t="s">
        <v>2676</v>
      </c>
      <c r="E535" s="1" t="s">
        <v>2074</v>
      </c>
      <c r="F535" s="1" t="s">
        <v>2105</v>
      </c>
      <c r="G535" s="1"/>
      <c r="H535" s="1"/>
      <c r="I535" s="1"/>
      <c r="J535" s="1"/>
      <c r="K535">
        <f>_xlfn.XLOOKUP(L_CC[[#This Row],[PC center]],L_PC[Profit center],L_PC[PC name])</f>
        <v>0</v>
      </c>
      <c r="L535" t="str">
        <f>_xlfn.XLOOKUP(L_CC[[#This Row],[Fund center]],L_FC[Fund center],L_FC[Site],"")</f>
        <v>HNT</v>
      </c>
      <c r="M535" s="4">
        <v>0</v>
      </c>
      <c r="N535" s="4">
        <v>0</v>
      </c>
      <c r="O535" s="4" t="str">
        <v>1400111000_</v>
      </c>
      <c r="P535" s="4" t="str">
        <v>1400111000_</v>
      </c>
      <c r="Q535" s="4" t="str">
        <v>HNT/BP chung</v>
      </c>
      <c r="R535" s="4" t="str">
        <v>CK khác</v>
      </c>
      <c r="S535" s="4" t="str">
        <v>-</v>
      </c>
    </row>
    <row r="536" spans="3:19" ht="13.8" x14ac:dyDescent="0.3">
      <c r="C536" s="1" t="s">
        <v>478</v>
      </c>
      <c r="D536" s="1" t="s">
        <v>2677</v>
      </c>
      <c r="E536" s="1" t="s">
        <v>2074</v>
      </c>
      <c r="F536" s="1" t="s">
        <v>2105</v>
      </c>
      <c r="G536" s="1"/>
      <c r="H536" s="1"/>
      <c r="I536" s="1"/>
      <c r="J536" s="1"/>
      <c r="K536">
        <f>_xlfn.XLOOKUP(L_CC[[#This Row],[PC center]],L_PC[Profit center],L_PC[PC name])</f>
        <v>0</v>
      </c>
      <c r="L536" t="str">
        <f>_xlfn.XLOOKUP(L_CC[[#This Row],[Fund center]],L_FC[Fund center],L_FC[Site],"")</f>
        <v>HNT</v>
      </c>
      <c r="M536" s="4">
        <v>0</v>
      </c>
      <c r="N536" s="4">
        <v>0</v>
      </c>
      <c r="O536" s="4" t="str">
        <v>1400112000_</v>
      </c>
      <c r="P536" s="4" t="str">
        <v>1400112000_</v>
      </c>
      <c r="Q536" s="4" t="str">
        <v>HNT/BP chung</v>
      </c>
      <c r="R536" s="4" t="str">
        <v>CK khác</v>
      </c>
      <c r="S536" s="4" t="str">
        <v>-</v>
      </c>
    </row>
    <row r="537" spans="3:19" ht="13.8" x14ac:dyDescent="0.3">
      <c r="C537" s="1" t="s">
        <v>479</v>
      </c>
      <c r="D537" s="1" t="s">
        <v>2678</v>
      </c>
      <c r="E537" s="1" t="s">
        <v>2074</v>
      </c>
      <c r="F537" s="1" t="s">
        <v>2105</v>
      </c>
      <c r="G537" s="1"/>
      <c r="H537" s="1"/>
      <c r="I537" s="1"/>
      <c r="J537" s="1"/>
      <c r="K537">
        <f>_xlfn.XLOOKUP(L_CC[[#This Row],[PC center]],L_PC[Profit center],L_PC[PC name])</f>
        <v>0</v>
      </c>
      <c r="L537" t="str">
        <f>_xlfn.XLOOKUP(L_CC[[#This Row],[Fund center]],L_FC[Fund center],L_FC[Site],"")</f>
        <v>HNT</v>
      </c>
      <c r="M537" s="4">
        <v>0</v>
      </c>
      <c r="N537" s="4">
        <v>0</v>
      </c>
      <c r="O537" s="4" t="str">
        <v>1400113000_</v>
      </c>
      <c r="P537" s="4" t="str">
        <v>1400113000_</v>
      </c>
      <c r="Q537" s="4" t="str">
        <v>HNT/BP chung</v>
      </c>
      <c r="R537" s="4" t="str">
        <v>CK khác</v>
      </c>
      <c r="S537" s="4" t="str">
        <v>-</v>
      </c>
    </row>
    <row r="538" spans="3:19" ht="13.8" x14ac:dyDescent="0.3">
      <c r="C538" s="1" t="s">
        <v>480</v>
      </c>
      <c r="D538" s="1" t="s">
        <v>2679</v>
      </c>
      <c r="E538" s="1" t="s">
        <v>2074</v>
      </c>
      <c r="F538" s="1" t="s">
        <v>2105</v>
      </c>
      <c r="G538" s="1"/>
      <c r="H538" s="1"/>
      <c r="I538" s="1"/>
      <c r="J538" s="1"/>
      <c r="K538">
        <f>_xlfn.XLOOKUP(L_CC[[#This Row],[PC center]],L_PC[Profit center],L_PC[PC name])</f>
        <v>0</v>
      </c>
      <c r="L538" t="str">
        <f>_xlfn.XLOOKUP(L_CC[[#This Row],[Fund center]],L_FC[Fund center],L_FC[Site],"")</f>
        <v>HNT</v>
      </c>
      <c r="M538" s="4">
        <v>0</v>
      </c>
      <c r="N538" s="4">
        <v>0</v>
      </c>
      <c r="O538" s="4" t="str">
        <v>1400114000_</v>
      </c>
      <c r="P538" s="4" t="str">
        <v>1400114000_</v>
      </c>
      <c r="Q538" s="4" t="str">
        <v>HNT/BP chung</v>
      </c>
      <c r="R538" s="4" t="str">
        <v>CK khác</v>
      </c>
      <c r="S538" s="4" t="str">
        <v>-</v>
      </c>
    </row>
    <row r="539" spans="3:19" ht="13.8" x14ac:dyDescent="0.3">
      <c r="C539" s="1" t="s">
        <v>481</v>
      </c>
      <c r="D539" s="1" t="s">
        <v>2680</v>
      </c>
      <c r="E539" s="1" t="s">
        <v>2074</v>
      </c>
      <c r="F539" s="1" t="s">
        <v>2105</v>
      </c>
      <c r="G539" s="1"/>
      <c r="H539" s="1"/>
      <c r="I539" s="1"/>
      <c r="J539" s="1"/>
      <c r="K539">
        <f>_xlfn.XLOOKUP(L_CC[[#This Row],[PC center]],L_PC[Profit center],L_PC[PC name])</f>
        <v>0</v>
      </c>
      <c r="L539" t="str">
        <f>_xlfn.XLOOKUP(L_CC[[#This Row],[Fund center]],L_FC[Fund center],L_FC[Site],"")</f>
        <v>HNT</v>
      </c>
      <c r="M539" s="4">
        <v>0</v>
      </c>
      <c r="N539" s="4">
        <v>0</v>
      </c>
      <c r="O539" s="4" t="str">
        <v>1400115000_</v>
      </c>
      <c r="P539" s="4" t="str">
        <v>1400115000_</v>
      </c>
      <c r="Q539" s="4" t="str">
        <v>HNT/BP chung</v>
      </c>
      <c r="R539" s="4" t="str">
        <v>CK khác</v>
      </c>
      <c r="S539" s="4" t="str">
        <v>-</v>
      </c>
    </row>
    <row r="540" spans="3:19" ht="13.8" x14ac:dyDescent="0.3">
      <c r="C540" s="1" t="s">
        <v>482</v>
      </c>
      <c r="D540" s="1" t="s">
        <v>2681</v>
      </c>
      <c r="E540" s="1" t="s">
        <v>2074</v>
      </c>
      <c r="F540" s="1" t="s">
        <v>2105</v>
      </c>
      <c r="G540" s="1"/>
      <c r="H540" s="1"/>
      <c r="I540" s="1"/>
      <c r="J540" s="1"/>
      <c r="K540">
        <f>_xlfn.XLOOKUP(L_CC[[#This Row],[PC center]],L_PC[Profit center],L_PC[PC name])</f>
        <v>0</v>
      </c>
      <c r="L540" t="str">
        <f>_xlfn.XLOOKUP(L_CC[[#This Row],[Fund center]],L_FC[Fund center],L_FC[Site],"")</f>
        <v>HNT</v>
      </c>
      <c r="M540" s="4">
        <v>0</v>
      </c>
      <c r="N540" s="4">
        <v>0</v>
      </c>
      <c r="O540" s="4" t="str">
        <v>1400116000_</v>
      </c>
      <c r="P540" s="4" t="str">
        <v>1400116000_</v>
      </c>
      <c r="Q540" s="4" t="str">
        <v>HNT/BP chung</v>
      </c>
      <c r="R540" s="4" t="str">
        <v>CK khác</v>
      </c>
      <c r="S540" s="4" t="str">
        <v>-</v>
      </c>
    </row>
    <row r="541" spans="3:19" ht="13.8" x14ac:dyDescent="0.3">
      <c r="C541" s="1" t="s">
        <v>483</v>
      </c>
      <c r="D541" s="1" t="s">
        <v>2682</v>
      </c>
      <c r="E541" s="1" t="s">
        <v>2074</v>
      </c>
      <c r="F541" s="1" t="s">
        <v>2105</v>
      </c>
      <c r="G541" s="1"/>
      <c r="H541" s="1"/>
      <c r="I541" s="1"/>
      <c r="J541" s="1"/>
      <c r="K541">
        <f>_xlfn.XLOOKUP(L_CC[[#This Row],[PC center]],L_PC[Profit center],L_PC[PC name])</f>
        <v>0</v>
      </c>
      <c r="L541" t="str">
        <f>_xlfn.XLOOKUP(L_CC[[#This Row],[Fund center]],L_FC[Fund center],L_FC[Site],"")</f>
        <v>HNT</v>
      </c>
      <c r="M541" s="4">
        <v>0</v>
      </c>
      <c r="N541" s="4">
        <v>0</v>
      </c>
      <c r="O541" s="4" t="str">
        <v>1400117000_</v>
      </c>
      <c r="P541" s="4" t="str">
        <v>1400117000_</v>
      </c>
      <c r="Q541" s="4" t="str">
        <v>HNT/BP chung</v>
      </c>
      <c r="R541" s="4" t="str">
        <v>CK khác</v>
      </c>
      <c r="S541" s="4" t="str">
        <v>-</v>
      </c>
    </row>
    <row r="542" spans="3:19" ht="13.8" x14ac:dyDescent="0.3">
      <c r="C542" s="1" t="s">
        <v>484</v>
      </c>
      <c r="D542" s="1" t="s">
        <v>2683</v>
      </c>
      <c r="E542" s="1" t="s">
        <v>2074</v>
      </c>
      <c r="F542" s="1" t="s">
        <v>2105</v>
      </c>
      <c r="G542" s="1"/>
      <c r="H542" s="1"/>
      <c r="I542" s="1"/>
      <c r="J542" s="1"/>
      <c r="K542">
        <f>_xlfn.XLOOKUP(L_CC[[#This Row],[PC center]],L_PC[Profit center],L_PC[PC name])</f>
        <v>0</v>
      </c>
      <c r="L542" t="str">
        <f>_xlfn.XLOOKUP(L_CC[[#This Row],[Fund center]],L_FC[Fund center],L_FC[Site],"")</f>
        <v>HNT</v>
      </c>
      <c r="M542" s="4">
        <v>0</v>
      </c>
      <c r="N542" s="4">
        <v>0</v>
      </c>
      <c r="O542" s="4" t="str">
        <v>1400119000_</v>
      </c>
      <c r="P542" s="4" t="str">
        <v>1400119000_</v>
      </c>
      <c r="Q542" s="4" t="str">
        <v>HNT/BP chung</v>
      </c>
      <c r="R542" s="4" t="str">
        <v>CK khác</v>
      </c>
      <c r="S542" s="4" t="str">
        <v>-</v>
      </c>
    </row>
    <row r="543" spans="3:19" ht="13.8" x14ac:dyDescent="0.3">
      <c r="C543" s="1" t="s">
        <v>485</v>
      </c>
      <c r="D543" s="1" t="s">
        <v>2684</v>
      </c>
      <c r="E543" s="1" t="s">
        <v>2074</v>
      </c>
      <c r="F543" s="1" t="s">
        <v>2105</v>
      </c>
      <c r="G543" s="1"/>
      <c r="H543" s="1"/>
      <c r="I543" s="1"/>
      <c r="J543" s="1"/>
      <c r="K543">
        <f>_xlfn.XLOOKUP(L_CC[[#This Row],[PC center]],L_PC[Profit center],L_PC[PC name])</f>
        <v>0</v>
      </c>
      <c r="L543" t="str">
        <f>_xlfn.XLOOKUP(L_CC[[#This Row],[Fund center]],L_FC[Fund center],L_FC[Site],"")</f>
        <v>HNT</v>
      </c>
      <c r="M543" s="4">
        <v>0</v>
      </c>
      <c r="N543" s="4">
        <v>0</v>
      </c>
      <c r="O543" s="4" t="str">
        <v>1400201000_</v>
      </c>
      <c r="P543" s="4" t="str">
        <v>1400201000_</v>
      </c>
      <c r="Q543" s="4" t="str">
        <v>HNT/BP chung</v>
      </c>
      <c r="R543" s="4" t="str">
        <v>CK khác</v>
      </c>
      <c r="S543" s="4" t="str">
        <v>-</v>
      </c>
    </row>
    <row r="544" spans="3:19" ht="13.8" x14ac:dyDescent="0.3">
      <c r="C544" s="1" t="s">
        <v>486</v>
      </c>
      <c r="D544" s="1" t="s">
        <v>2685</v>
      </c>
      <c r="E544" s="1" t="s">
        <v>2074</v>
      </c>
      <c r="F544" s="1" t="s">
        <v>2105</v>
      </c>
      <c r="G544" s="1"/>
      <c r="H544" s="1"/>
      <c r="I544" s="1"/>
      <c r="J544" s="1"/>
      <c r="K544">
        <f>_xlfn.XLOOKUP(L_CC[[#This Row],[PC center]],L_PC[Profit center],L_PC[PC name])</f>
        <v>0</v>
      </c>
      <c r="L544" t="str">
        <f>_xlfn.XLOOKUP(L_CC[[#This Row],[Fund center]],L_FC[Fund center],L_FC[Site],"")</f>
        <v>HNT</v>
      </c>
      <c r="M544" s="4">
        <v>0</v>
      </c>
      <c r="N544" s="4">
        <v>0</v>
      </c>
      <c r="O544" s="4" t="str">
        <v>1400202000_</v>
      </c>
      <c r="P544" s="4" t="str">
        <v>1400202000_</v>
      </c>
      <c r="Q544" s="4" t="str">
        <v>HNT/BP chung</v>
      </c>
      <c r="R544" s="4" t="str">
        <v>CK khác</v>
      </c>
      <c r="S544" s="4" t="str">
        <v>-</v>
      </c>
    </row>
    <row r="545" spans="3:19" ht="13.8" x14ac:dyDescent="0.3">
      <c r="C545" s="1" t="s">
        <v>487</v>
      </c>
      <c r="D545" s="1" t="s">
        <v>2686</v>
      </c>
      <c r="E545" s="1" t="s">
        <v>2074</v>
      </c>
      <c r="F545" s="1" t="s">
        <v>2105</v>
      </c>
      <c r="G545" s="1"/>
      <c r="H545" s="1"/>
      <c r="I545" s="1"/>
      <c r="J545" s="1"/>
      <c r="K545">
        <f>_xlfn.XLOOKUP(L_CC[[#This Row],[PC center]],L_PC[Profit center],L_PC[PC name])</f>
        <v>0</v>
      </c>
      <c r="L545" t="str">
        <f>_xlfn.XLOOKUP(L_CC[[#This Row],[Fund center]],L_FC[Fund center],L_FC[Site],"")</f>
        <v>HNT</v>
      </c>
      <c r="M545" s="4">
        <v>0</v>
      </c>
      <c r="N545" s="4">
        <v>0</v>
      </c>
      <c r="O545" s="4" t="str">
        <v>1400203000_</v>
      </c>
      <c r="P545" s="4" t="str">
        <v>1400203000_</v>
      </c>
      <c r="Q545" s="4" t="str">
        <v>HNT/BP chung</v>
      </c>
      <c r="R545" s="4" t="str">
        <v>CK khác</v>
      </c>
      <c r="S545" s="4" t="str">
        <v>-</v>
      </c>
    </row>
    <row r="546" spans="3:19" ht="13.8" x14ac:dyDescent="0.3">
      <c r="C546" s="1" t="s">
        <v>488</v>
      </c>
      <c r="D546" s="1" t="s">
        <v>2687</v>
      </c>
      <c r="E546" s="1" t="s">
        <v>2074</v>
      </c>
      <c r="F546" s="1" t="s">
        <v>103</v>
      </c>
      <c r="G546" s="1"/>
      <c r="H546" s="1"/>
      <c r="I546" s="1"/>
      <c r="J546" s="1"/>
      <c r="K546">
        <f>_xlfn.XLOOKUP(L_CC[[#This Row],[PC center]],L_PC[Profit center],L_PC[PC name])</f>
        <v>0</v>
      </c>
      <c r="L546" t="str">
        <f>_xlfn.XLOOKUP(L_CC[[#This Row],[Fund center]],L_FC[Fund center],L_FC[Site],"")</f>
        <v>HNT</v>
      </c>
      <c r="M546" s="4">
        <v>0</v>
      </c>
      <c r="N546" s="4">
        <v>0</v>
      </c>
      <c r="O546" s="4" t="str">
        <v>1400301000_</v>
      </c>
      <c r="P546" s="4" t="str">
        <v>1400301000_</v>
      </c>
      <c r="Q546" s="4" t="str">
        <v>HNT/BP chung</v>
      </c>
      <c r="R546" s="4" t="str">
        <v>Xét nghiệm</v>
      </c>
      <c r="S546" s="4" t="str">
        <v>-</v>
      </c>
    </row>
    <row r="547" spans="3:19" ht="13.8" x14ac:dyDescent="0.3">
      <c r="C547" s="1" t="s">
        <v>489</v>
      </c>
      <c r="D547" s="1" t="s">
        <v>2688</v>
      </c>
      <c r="E547" s="1" t="s">
        <v>2074</v>
      </c>
      <c r="F547" s="1" t="s">
        <v>103</v>
      </c>
      <c r="G547" s="1"/>
      <c r="H547" s="1"/>
      <c r="I547" s="1"/>
      <c r="J547" s="1"/>
      <c r="K547">
        <f>_xlfn.XLOOKUP(L_CC[[#This Row],[PC center]],L_PC[Profit center],L_PC[PC name])</f>
        <v>0</v>
      </c>
      <c r="L547" t="str">
        <f>_xlfn.XLOOKUP(L_CC[[#This Row],[Fund center]],L_FC[Fund center],L_FC[Site],"")</f>
        <v>HNT</v>
      </c>
      <c r="M547" s="4">
        <v>0</v>
      </c>
      <c r="N547" s="4">
        <v>0</v>
      </c>
      <c r="O547" s="4" t="str">
        <v>1400301100_</v>
      </c>
      <c r="P547" s="4" t="str">
        <v>1400301100_</v>
      </c>
      <c r="Q547" s="4" t="str">
        <v>HNT/BP chung</v>
      </c>
      <c r="R547" s="4" t="str">
        <v>Xét nghiệm</v>
      </c>
      <c r="S547" s="4" t="str">
        <v>-</v>
      </c>
    </row>
    <row r="548" spans="3:19" ht="13.8" x14ac:dyDescent="0.3">
      <c r="C548" s="1" t="s">
        <v>490</v>
      </c>
      <c r="D548" s="1" t="s">
        <v>2689</v>
      </c>
      <c r="E548" s="1" t="s">
        <v>2074</v>
      </c>
      <c r="F548" s="1" t="s">
        <v>103</v>
      </c>
      <c r="G548" s="1"/>
      <c r="H548" s="1"/>
      <c r="I548" s="1"/>
      <c r="J548" s="1"/>
      <c r="K548">
        <f>_xlfn.XLOOKUP(L_CC[[#This Row],[PC center]],L_PC[Profit center],L_PC[PC name])</f>
        <v>0</v>
      </c>
      <c r="L548" t="str">
        <f>_xlfn.XLOOKUP(L_CC[[#This Row],[Fund center]],L_FC[Fund center],L_FC[Site],"")</f>
        <v>HNT</v>
      </c>
      <c r="M548" s="4">
        <v>0</v>
      </c>
      <c r="N548" s="4">
        <v>0</v>
      </c>
      <c r="O548" s="4" t="str">
        <v>1400301200_</v>
      </c>
      <c r="P548" s="4" t="str">
        <v>1400301200_</v>
      </c>
      <c r="Q548" s="4" t="str">
        <v>HNT/BP chung</v>
      </c>
      <c r="R548" s="4" t="str">
        <v>Xét nghiệm</v>
      </c>
      <c r="S548" s="4" t="str">
        <v>-</v>
      </c>
    </row>
    <row r="549" spans="3:19" ht="13.8" x14ac:dyDescent="0.3">
      <c r="C549" s="1" t="s">
        <v>491</v>
      </c>
      <c r="D549" s="1" t="s">
        <v>2690</v>
      </c>
      <c r="E549" s="1" t="s">
        <v>2074</v>
      </c>
      <c r="F549" s="1" t="s">
        <v>103</v>
      </c>
      <c r="G549" s="1"/>
      <c r="H549" s="1"/>
      <c r="I549" s="1"/>
      <c r="J549" s="1"/>
      <c r="K549">
        <f>_xlfn.XLOOKUP(L_CC[[#This Row],[PC center]],L_PC[Profit center],L_PC[PC name])</f>
        <v>0</v>
      </c>
      <c r="L549" t="str">
        <f>_xlfn.XLOOKUP(L_CC[[#This Row],[Fund center]],L_FC[Fund center],L_FC[Site],"")</f>
        <v>HNT</v>
      </c>
      <c r="M549" s="4">
        <v>0</v>
      </c>
      <c r="N549" s="4">
        <v>0</v>
      </c>
      <c r="O549" s="4" t="str">
        <v>1400301300_</v>
      </c>
      <c r="P549" s="4" t="str">
        <v>1400301300_</v>
      </c>
      <c r="Q549" s="4" t="str">
        <v>HNT/BP chung</v>
      </c>
      <c r="R549" s="4" t="str">
        <v>Xét nghiệm</v>
      </c>
      <c r="S549" s="4" t="str">
        <v>-</v>
      </c>
    </row>
    <row r="550" spans="3:19" ht="13.8" x14ac:dyDescent="0.3">
      <c r="C550" s="1" t="s">
        <v>492</v>
      </c>
      <c r="D550" s="1" t="s">
        <v>2691</v>
      </c>
      <c r="E550" s="1" t="s">
        <v>2074</v>
      </c>
      <c r="F550" s="1" t="s">
        <v>103</v>
      </c>
      <c r="G550" s="1"/>
      <c r="H550" s="1"/>
      <c r="I550" s="1"/>
      <c r="J550" s="1"/>
      <c r="K550">
        <f>_xlfn.XLOOKUP(L_CC[[#This Row],[PC center]],L_PC[Profit center],L_PC[PC name])</f>
        <v>0</v>
      </c>
      <c r="L550" t="str">
        <f>_xlfn.XLOOKUP(L_CC[[#This Row],[Fund center]],L_FC[Fund center],L_FC[Site],"")</f>
        <v>HNT</v>
      </c>
      <c r="M550" s="4">
        <v>0</v>
      </c>
      <c r="N550" s="4">
        <v>0</v>
      </c>
      <c r="O550" s="4" t="str">
        <v>1400301400_</v>
      </c>
      <c r="P550" s="4" t="str">
        <v>1400301400_</v>
      </c>
      <c r="Q550" s="4" t="str">
        <v>HNT/BP chung</v>
      </c>
      <c r="R550" s="4" t="str">
        <v>Xét nghiệm</v>
      </c>
      <c r="S550" s="4" t="str">
        <v>-</v>
      </c>
    </row>
    <row r="551" spans="3:19" ht="13.8" x14ac:dyDescent="0.3">
      <c r="C551" s="1" t="s">
        <v>493</v>
      </c>
      <c r="D551" s="1" t="s">
        <v>2692</v>
      </c>
      <c r="E551" s="1" t="s">
        <v>2074</v>
      </c>
      <c r="F551" s="1" t="s">
        <v>103</v>
      </c>
      <c r="G551" s="1"/>
      <c r="H551" s="1"/>
      <c r="I551" s="1"/>
      <c r="J551" s="1"/>
      <c r="K551">
        <f>_xlfn.XLOOKUP(L_CC[[#This Row],[PC center]],L_PC[Profit center],L_PC[PC name])</f>
        <v>0</v>
      </c>
      <c r="L551" t="str">
        <f>_xlfn.XLOOKUP(L_CC[[#This Row],[Fund center]],L_FC[Fund center],L_FC[Site],"")</f>
        <v>HNT</v>
      </c>
      <c r="M551" s="4">
        <v>0</v>
      </c>
      <c r="N551" s="4">
        <v>0</v>
      </c>
      <c r="O551" s="4" t="str">
        <v>1400301500_</v>
      </c>
      <c r="P551" s="4" t="str">
        <v>1400301500_</v>
      </c>
      <c r="Q551" s="4" t="str">
        <v>HNT/BP chung</v>
      </c>
      <c r="R551" s="4" t="str">
        <v>Xét nghiệm</v>
      </c>
      <c r="S551" s="4" t="str">
        <v>-</v>
      </c>
    </row>
    <row r="552" spans="3:19" ht="13.8" x14ac:dyDescent="0.3">
      <c r="C552" s="1" t="s">
        <v>494</v>
      </c>
      <c r="D552" s="1" t="s">
        <v>2693</v>
      </c>
      <c r="E552" s="1" t="s">
        <v>2074</v>
      </c>
      <c r="F552" s="1" t="s">
        <v>111</v>
      </c>
      <c r="G552" s="1"/>
      <c r="H552" s="1"/>
      <c r="I552" s="1"/>
      <c r="J552" s="1"/>
      <c r="K552">
        <f>_xlfn.XLOOKUP(L_CC[[#This Row],[PC center]],L_PC[Profit center],L_PC[PC name])</f>
        <v>0</v>
      </c>
      <c r="L552" t="str">
        <f>_xlfn.XLOOKUP(L_CC[[#This Row],[Fund center]],L_FC[Fund center],L_FC[Site],"")</f>
        <v>HNT</v>
      </c>
      <c r="M552" s="4">
        <v>0</v>
      </c>
      <c r="N552" s="4">
        <v>0</v>
      </c>
      <c r="O552" s="4" t="str">
        <v>1400302000_</v>
      </c>
      <c r="P552" s="4" t="str">
        <v>1400302000_</v>
      </c>
      <c r="Q552" s="4" t="str">
        <v>HNT/BP chung</v>
      </c>
      <c r="R552" s="4" t="str">
        <v>CĐHA</v>
      </c>
      <c r="S552" s="4" t="str">
        <v>-</v>
      </c>
    </row>
    <row r="553" spans="3:19" ht="13.8" x14ac:dyDescent="0.3">
      <c r="C553" s="1" t="s">
        <v>495</v>
      </c>
      <c r="D553" s="1" t="s">
        <v>2694</v>
      </c>
      <c r="E553" s="1" t="s">
        <v>2074</v>
      </c>
      <c r="F553" s="1" t="s">
        <v>111</v>
      </c>
      <c r="G553" s="1"/>
      <c r="H553" s="1"/>
      <c r="I553" s="1"/>
      <c r="J553" s="1"/>
      <c r="K553">
        <f>_xlfn.XLOOKUP(L_CC[[#This Row],[PC center]],L_PC[Profit center],L_PC[PC name])</f>
        <v>0</v>
      </c>
      <c r="L553" t="str">
        <f>_xlfn.XLOOKUP(L_CC[[#This Row],[Fund center]],L_FC[Fund center],L_FC[Site],"")</f>
        <v>HNT</v>
      </c>
      <c r="M553" s="4">
        <v>0</v>
      </c>
      <c r="N553" s="4">
        <v>0</v>
      </c>
      <c r="O553" s="4" t="str">
        <v>1400302100_</v>
      </c>
      <c r="P553" s="4" t="str">
        <v>1400302100_</v>
      </c>
      <c r="Q553" s="4" t="str">
        <v>HNT/BP chung</v>
      </c>
      <c r="R553" s="4" t="str">
        <v>CĐHA</v>
      </c>
      <c r="S553" s="4" t="str">
        <v>-</v>
      </c>
    </row>
    <row r="554" spans="3:19" ht="13.8" x14ac:dyDescent="0.3">
      <c r="C554" s="1" t="s">
        <v>496</v>
      </c>
      <c r="D554" s="1" t="s">
        <v>2695</v>
      </c>
      <c r="E554" s="1" t="s">
        <v>2074</v>
      </c>
      <c r="F554" s="1" t="s">
        <v>111</v>
      </c>
      <c r="G554" s="1"/>
      <c r="H554" s="1"/>
      <c r="I554" s="1"/>
      <c r="J554" s="1"/>
      <c r="K554">
        <f>_xlfn.XLOOKUP(L_CC[[#This Row],[PC center]],L_PC[Profit center],L_PC[PC name])</f>
        <v>0</v>
      </c>
      <c r="L554" t="str">
        <f>_xlfn.XLOOKUP(L_CC[[#This Row],[Fund center]],L_FC[Fund center],L_FC[Site],"")</f>
        <v>HNT</v>
      </c>
      <c r="M554" s="4">
        <v>0</v>
      </c>
      <c r="N554" s="4">
        <v>0</v>
      </c>
      <c r="O554" s="4" t="str">
        <v>1400302200_</v>
      </c>
      <c r="P554" s="4" t="str">
        <v>1400302200_</v>
      </c>
      <c r="Q554" s="4" t="str">
        <v>HNT/BP chung</v>
      </c>
      <c r="R554" s="4" t="str">
        <v>CĐHA</v>
      </c>
      <c r="S554" s="4" t="str">
        <v>-</v>
      </c>
    </row>
    <row r="555" spans="3:19" ht="13.8" x14ac:dyDescent="0.3">
      <c r="C555" s="1" t="s">
        <v>497</v>
      </c>
      <c r="D555" s="1" t="s">
        <v>2696</v>
      </c>
      <c r="E555" s="1" t="s">
        <v>2074</v>
      </c>
      <c r="F555" s="1" t="s">
        <v>111</v>
      </c>
      <c r="G555" s="1"/>
      <c r="H555" s="1"/>
      <c r="I555" s="1"/>
      <c r="J555" s="1"/>
      <c r="K555">
        <f>_xlfn.XLOOKUP(L_CC[[#This Row],[PC center]],L_PC[Profit center],L_PC[PC name])</f>
        <v>0</v>
      </c>
      <c r="L555" t="str">
        <f>_xlfn.XLOOKUP(L_CC[[#This Row],[Fund center]],L_FC[Fund center],L_FC[Site],"")</f>
        <v>HNT</v>
      </c>
      <c r="M555" s="4">
        <v>0</v>
      </c>
      <c r="N555" s="4">
        <v>0</v>
      </c>
      <c r="O555" s="4" t="str">
        <v>1400302300_</v>
      </c>
      <c r="P555" s="4" t="str">
        <v>1400302300_</v>
      </c>
      <c r="Q555" s="4" t="str">
        <v>HNT/BP chung</v>
      </c>
      <c r="R555" s="4" t="str">
        <v>CĐHA</v>
      </c>
      <c r="S555" s="4" t="str">
        <v>-</v>
      </c>
    </row>
    <row r="556" spans="3:19" ht="13.8" x14ac:dyDescent="0.3">
      <c r="C556" s="1" t="s">
        <v>498</v>
      </c>
      <c r="D556" s="1" t="s">
        <v>2697</v>
      </c>
      <c r="E556" s="1" t="s">
        <v>2074</v>
      </c>
      <c r="F556" s="1" t="s">
        <v>111</v>
      </c>
      <c r="G556" s="1"/>
      <c r="H556" s="1"/>
      <c r="I556" s="1"/>
      <c r="J556" s="1"/>
      <c r="K556">
        <f>_xlfn.XLOOKUP(L_CC[[#This Row],[PC center]],L_PC[Profit center],L_PC[PC name])</f>
        <v>0</v>
      </c>
      <c r="L556" t="str">
        <f>_xlfn.XLOOKUP(L_CC[[#This Row],[Fund center]],L_FC[Fund center],L_FC[Site],"")</f>
        <v>HNT</v>
      </c>
      <c r="M556" s="4">
        <v>0</v>
      </c>
      <c r="N556" s="4">
        <v>0</v>
      </c>
      <c r="O556" s="4" t="str">
        <v>1400302400_</v>
      </c>
      <c r="P556" s="4" t="str">
        <v>1400302400_</v>
      </c>
      <c r="Q556" s="4" t="str">
        <v>HNT/BP chung</v>
      </c>
      <c r="R556" s="4" t="str">
        <v>CĐHA</v>
      </c>
      <c r="S556" s="4" t="str">
        <v>-</v>
      </c>
    </row>
    <row r="557" spans="3:19" ht="13.8" x14ac:dyDescent="0.3">
      <c r="C557" s="1" t="s">
        <v>499</v>
      </c>
      <c r="D557" s="1" t="s">
        <v>2698</v>
      </c>
      <c r="E557" s="1" t="s">
        <v>2074</v>
      </c>
      <c r="F557" s="1" t="s">
        <v>111</v>
      </c>
      <c r="G557" s="1"/>
      <c r="H557" s="1"/>
      <c r="I557" s="1"/>
      <c r="J557" s="1"/>
      <c r="K557">
        <f>_xlfn.XLOOKUP(L_CC[[#This Row],[PC center]],L_PC[Profit center],L_PC[PC name])</f>
        <v>0</v>
      </c>
      <c r="L557" t="str">
        <f>_xlfn.XLOOKUP(L_CC[[#This Row],[Fund center]],L_FC[Fund center],L_FC[Site],"")</f>
        <v>HNT</v>
      </c>
      <c r="M557" s="4">
        <v>0</v>
      </c>
      <c r="N557" s="4">
        <v>0</v>
      </c>
      <c r="O557" s="4" t="str">
        <v>1400302500_</v>
      </c>
      <c r="P557" s="4" t="str">
        <v>1400302500_</v>
      </c>
      <c r="Q557" s="4" t="str">
        <v>HNT/BP chung</v>
      </c>
      <c r="R557" s="4" t="str">
        <v>CĐHA</v>
      </c>
      <c r="S557" s="4" t="str">
        <v>-</v>
      </c>
    </row>
    <row r="558" spans="3:19" ht="13.8" x14ac:dyDescent="0.3">
      <c r="C558" s="1" t="s">
        <v>500</v>
      </c>
      <c r="D558" s="1" t="s">
        <v>3131</v>
      </c>
      <c r="E558" s="1" t="s">
        <v>2074</v>
      </c>
      <c r="F558" s="1" t="s">
        <v>133</v>
      </c>
      <c r="G558" s="1"/>
      <c r="H558" s="1"/>
      <c r="I558" s="1"/>
      <c r="J558" s="1"/>
      <c r="K558">
        <f>_xlfn.XLOOKUP(L_CC[[#This Row],[PC center]],L_PC[Profit center],L_PC[PC name])</f>
        <v>0</v>
      </c>
      <c r="L558" t="str">
        <f>_xlfn.XLOOKUP(L_CC[[#This Row],[Fund center]],L_FC[Fund center],L_FC[Site],"")</f>
        <v>HNT</v>
      </c>
      <c r="M558" s="4">
        <v>0</v>
      </c>
      <c r="N558" s="4">
        <v>0</v>
      </c>
      <c r="O558" s="4" t="str">
        <v>1400303000_</v>
      </c>
      <c r="P558" s="4" t="str">
        <v>1400303000_</v>
      </c>
      <c r="Q558" s="4" t="str">
        <v>HNT/BP chung</v>
      </c>
      <c r="R558" s="4" t="str">
        <v>Sản khoa</v>
      </c>
      <c r="S558" s="4" t="str">
        <v>-</v>
      </c>
    </row>
    <row r="559" spans="3:19" ht="13.8" x14ac:dyDescent="0.3">
      <c r="C559" s="1" t="s">
        <v>501</v>
      </c>
      <c r="D559" s="1" t="s">
        <v>3126</v>
      </c>
      <c r="E559" s="1" t="s">
        <v>2074</v>
      </c>
      <c r="F559" s="1" t="s">
        <v>133</v>
      </c>
      <c r="G559" s="1"/>
      <c r="H559" s="1"/>
      <c r="I559" s="1"/>
      <c r="J559" s="1"/>
      <c r="K559">
        <f>_xlfn.XLOOKUP(L_CC[[#This Row],[PC center]],L_PC[Profit center],L_PC[PC name])</f>
        <v>0</v>
      </c>
      <c r="L559" t="str">
        <f>_xlfn.XLOOKUP(L_CC[[#This Row],[Fund center]],L_FC[Fund center],L_FC[Site],"")</f>
        <v>HNT</v>
      </c>
      <c r="M559" s="4">
        <v>0</v>
      </c>
      <c r="N559" s="4">
        <v>0</v>
      </c>
      <c r="O559" s="4" t="str">
        <v>1400304000_</v>
      </c>
      <c r="P559" s="4" t="str">
        <v>1400304000_</v>
      </c>
      <c r="Q559" s="4" t="str">
        <v>HNT/BP chung</v>
      </c>
      <c r="R559" s="4" t="str">
        <v>Sản khoa</v>
      </c>
      <c r="S559" s="4" t="str">
        <v>-</v>
      </c>
    </row>
    <row r="560" spans="3:19" ht="13.8" x14ac:dyDescent="0.3">
      <c r="C560" s="1" t="s">
        <v>502</v>
      </c>
      <c r="D560" s="1" t="s">
        <v>3137</v>
      </c>
      <c r="E560" s="1" t="s">
        <v>2074</v>
      </c>
      <c r="F560" s="1" t="s">
        <v>133</v>
      </c>
      <c r="G560" s="1"/>
      <c r="H560" s="1"/>
      <c r="I560" s="1"/>
      <c r="J560" s="1"/>
      <c r="K560">
        <f>_xlfn.XLOOKUP(L_CC[[#This Row],[PC center]],L_PC[Profit center],L_PC[PC name])</f>
        <v>0</v>
      </c>
      <c r="L560" t="str">
        <f>_xlfn.XLOOKUP(L_CC[[#This Row],[Fund center]],L_FC[Fund center],L_FC[Site],"")</f>
        <v>HNT</v>
      </c>
      <c r="M560" s="4">
        <v>0</v>
      </c>
      <c r="N560" s="4">
        <v>0</v>
      </c>
      <c r="O560" s="4" t="str">
        <v>1400305000_</v>
      </c>
      <c r="P560" s="4" t="str">
        <v>1400305000_</v>
      </c>
      <c r="Q560" s="4" t="str">
        <v>HNT/BP chung</v>
      </c>
      <c r="R560" s="4" t="str">
        <v>Sản khoa</v>
      </c>
      <c r="S560" s="4" t="str">
        <v>-</v>
      </c>
    </row>
    <row r="561" spans="3:19" ht="13.8" x14ac:dyDescent="0.3">
      <c r="C561" s="1" t="s">
        <v>503</v>
      </c>
      <c r="D561" s="1" t="s">
        <v>3144</v>
      </c>
      <c r="E561" s="1" t="s">
        <v>2074</v>
      </c>
      <c r="F561" s="1" t="s">
        <v>3660</v>
      </c>
      <c r="G561" s="1"/>
      <c r="H561" s="1"/>
      <c r="I561" s="1"/>
      <c r="J561" s="1"/>
      <c r="K561">
        <f>_xlfn.XLOOKUP(L_CC[[#This Row],[PC center]],L_PC[Profit center],L_PC[PC name])</f>
        <v>0</v>
      </c>
      <c r="L561" t="str">
        <f>_xlfn.XLOOKUP(L_CC[[#This Row],[Fund center]],L_FC[Fund center],L_FC[Site],"")</f>
        <v>HNT</v>
      </c>
      <c r="M561" s="4">
        <v>0</v>
      </c>
      <c r="N561" s="4">
        <v>0</v>
      </c>
      <c r="O561" s="4" t="str">
        <v>1400306000_</v>
      </c>
      <c r="P561" s="4" t="str">
        <v>1400306000_</v>
      </c>
      <c r="Q561" s="4" t="str">
        <v>HNT/BP chung</v>
      </c>
      <c r="R561" s="4" t="str">
        <v>CTCH</v>
      </c>
      <c r="S561" s="4" t="str">
        <v>-</v>
      </c>
    </row>
    <row r="562" spans="3:19" ht="13.8" x14ac:dyDescent="0.3">
      <c r="C562" s="1" t="s">
        <v>504</v>
      </c>
      <c r="D562" s="1" t="s">
        <v>2699</v>
      </c>
      <c r="E562" s="1" t="s">
        <v>2074</v>
      </c>
      <c r="F562" s="1" t="s">
        <v>126</v>
      </c>
      <c r="G562" s="1"/>
      <c r="H562" s="1"/>
      <c r="I562" s="1"/>
      <c r="J562" s="1"/>
      <c r="K562">
        <f>_xlfn.XLOOKUP(L_CC[[#This Row],[PC center]],L_PC[Profit center],L_PC[PC name])</f>
        <v>0</v>
      </c>
      <c r="L562" t="str">
        <f>_xlfn.XLOOKUP(L_CC[[#This Row],[Fund center]],L_FC[Fund center],L_FC[Site],"")</f>
        <v>HNT</v>
      </c>
      <c r="M562" s="4">
        <v>0</v>
      </c>
      <c r="N562" s="4">
        <v>0</v>
      </c>
      <c r="O562" s="4" t="str">
        <v>1400401100_</v>
      </c>
      <c r="P562" s="4" t="str">
        <v>1400401100_</v>
      </c>
      <c r="Q562" s="4" t="str">
        <v>HNT/BP chung</v>
      </c>
      <c r="R562" s="4" t="str">
        <v>Hồi sức</v>
      </c>
      <c r="S562" s="4" t="str">
        <v>-</v>
      </c>
    </row>
    <row r="563" spans="3:19" ht="13.8" x14ac:dyDescent="0.3">
      <c r="C563" s="1" t="s">
        <v>505</v>
      </c>
      <c r="D563" s="1" t="s">
        <v>2700</v>
      </c>
      <c r="E563" s="1" t="s">
        <v>2074</v>
      </c>
      <c r="F563" s="1" t="s">
        <v>128</v>
      </c>
      <c r="G563" s="1"/>
      <c r="H563" s="1"/>
      <c r="I563" s="1"/>
      <c r="J563" s="1"/>
      <c r="K563">
        <f>_xlfn.XLOOKUP(L_CC[[#This Row],[PC center]],L_PC[Profit center],L_PC[PC name])</f>
        <v>0</v>
      </c>
      <c r="L563" t="str">
        <f>_xlfn.XLOOKUP(L_CC[[#This Row],[Fund center]],L_FC[Fund center],L_FC[Site],"")</f>
        <v>HNT</v>
      </c>
      <c r="M563" s="4">
        <v>0</v>
      </c>
      <c r="N563" s="4">
        <v>0</v>
      </c>
      <c r="O563" s="4" t="str">
        <v>1400401200_</v>
      </c>
      <c r="P563" s="4" t="str">
        <v>1400401200_</v>
      </c>
      <c r="Q563" s="4" t="str">
        <v>HNT/BP chung</v>
      </c>
      <c r="R563" s="4" t="str">
        <v>Cấp cứu</v>
      </c>
      <c r="S563" s="4" t="str">
        <v>-</v>
      </c>
    </row>
    <row r="564" spans="3:19" ht="13.8" x14ac:dyDescent="0.3">
      <c r="C564" s="1" t="s">
        <v>506</v>
      </c>
      <c r="D564" s="1" t="s">
        <v>2701</v>
      </c>
      <c r="E564" s="1" t="s">
        <v>2074</v>
      </c>
      <c r="F564" s="1" t="s">
        <v>130</v>
      </c>
      <c r="G564" s="1"/>
      <c r="H564" s="1"/>
      <c r="I564" s="1"/>
      <c r="J564" s="1"/>
      <c r="K564">
        <f>_xlfn.XLOOKUP(L_CC[[#This Row],[PC center]],L_PC[Profit center],L_PC[PC name])</f>
        <v>0</v>
      </c>
      <c r="L564" t="str">
        <f>_xlfn.XLOOKUP(L_CC[[#This Row],[Fund center]],L_FC[Fund center],L_FC[Site],"")</f>
        <v>HNT</v>
      </c>
      <c r="M564" s="4">
        <v>0</v>
      </c>
      <c r="N564" s="4">
        <v>0</v>
      </c>
      <c r="O564" s="4" t="str">
        <v>1400401300_</v>
      </c>
      <c r="P564" s="4" t="str">
        <v>1400401300_</v>
      </c>
      <c r="Q564" s="4" t="str">
        <v>HNT/BP chung</v>
      </c>
      <c r="R564" s="4" t="str">
        <v>Trạm y tế</v>
      </c>
      <c r="S564" s="4" t="str">
        <v>-</v>
      </c>
    </row>
    <row r="565" spans="3:19" ht="13.8" x14ac:dyDescent="0.3">
      <c r="C565" s="1" t="s">
        <v>507</v>
      </c>
      <c r="D565" s="1" t="s">
        <v>2702</v>
      </c>
      <c r="E565" s="1" t="s">
        <v>2074</v>
      </c>
      <c r="F565" s="1" t="s">
        <v>133</v>
      </c>
      <c r="G565" s="1"/>
      <c r="H565" s="1"/>
      <c r="I565" s="1"/>
      <c r="J565" s="1"/>
      <c r="K565">
        <f>_xlfn.XLOOKUP(L_CC[[#This Row],[PC center]],L_PC[Profit center],L_PC[PC name])</f>
        <v>0</v>
      </c>
      <c r="L565" t="str">
        <f>_xlfn.XLOOKUP(L_CC[[#This Row],[Fund center]],L_FC[Fund center],L_FC[Site],"")</f>
        <v>HNT</v>
      </c>
      <c r="M565" s="4">
        <v>0</v>
      </c>
      <c r="N565" s="4">
        <v>0</v>
      </c>
      <c r="O565" s="4" t="str">
        <v>1400402000_</v>
      </c>
      <c r="P565" s="4" t="str">
        <v>1400402000_</v>
      </c>
      <c r="Q565" s="4" t="str">
        <v>HNT/BP chung</v>
      </c>
      <c r="R565" s="4" t="str">
        <v>Sản khoa</v>
      </c>
      <c r="S565" s="4" t="str">
        <v>-</v>
      </c>
    </row>
    <row r="566" spans="3:19" ht="13.8" x14ac:dyDescent="0.3">
      <c r="C566" s="1" t="s">
        <v>508</v>
      </c>
      <c r="D566" s="1" t="s">
        <v>2703</v>
      </c>
      <c r="E566" s="1" t="s">
        <v>2074</v>
      </c>
      <c r="F566" s="1" t="s">
        <v>133</v>
      </c>
      <c r="G566" s="1"/>
      <c r="H566" s="1"/>
      <c r="I566" s="1"/>
      <c r="J566" s="1"/>
      <c r="K566">
        <f>_xlfn.XLOOKUP(L_CC[[#This Row],[PC center]],L_PC[Profit center],L_PC[PC name])</f>
        <v>0</v>
      </c>
      <c r="L566" t="str">
        <f>_xlfn.XLOOKUP(L_CC[[#This Row],[Fund center]],L_FC[Fund center],L_FC[Site],"")</f>
        <v>HNT</v>
      </c>
      <c r="M566" s="4">
        <v>0</v>
      </c>
      <c r="N566" s="4">
        <v>0</v>
      </c>
      <c r="O566" s="4" t="str">
        <v>1400402100_</v>
      </c>
      <c r="P566" s="4" t="str">
        <v>1400402100_</v>
      </c>
      <c r="Q566" s="4" t="str">
        <v>HNT/BP chung</v>
      </c>
      <c r="R566" s="4" t="str">
        <v>Sản khoa</v>
      </c>
      <c r="S566" s="4" t="str">
        <v>-</v>
      </c>
    </row>
    <row r="567" spans="3:19" ht="13.8" x14ac:dyDescent="0.3">
      <c r="C567" s="1" t="s">
        <v>509</v>
      </c>
      <c r="D567" s="1" t="s">
        <v>2704</v>
      </c>
      <c r="E567" s="1" t="s">
        <v>2074</v>
      </c>
      <c r="F567" s="1" t="s">
        <v>136</v>
      </c>
      <c r="G567" s="1"/>
      <c r="H567" s="1"/>
      <c r="I567" s="1"/>
      <c r="J567" s="1"/>
      <c r="K567">
        <f>_xlfn.XLOOKUP(L_CC[[#This Row],[PC center]],L_PC[Profit center],L_PC[PC name])</f>
        <v>0</v>
      </c>
      <c r="L567" t="str">
        <f>_xlfn.XLOOKUP(L_CC[[#This Row],[Fund center]],L_FC[Fund center],L_FC[Site],"")</f>
        <v>HNT</v>
      </c>
      <c r="M567" s="4">
        <v>0</v>
      </c>
      <c r="N567" s="4">
        <v>0</v>
      </c>
      <c r="O567" s="4" t="str">
        <v>1400402200_</v>
      </c>
      <c r="P567" s="4" t="str">
        <v>1400402200_</v>
      </c>
      <c r="Q567" s="4" t="str">
        <v>HNT/BP chung</v>
      </c>
      <c r="R567" s="4" t="str">
        <v>Phụ khoa</v>
      </c>
      <c r="S567" s="4" t="str">
        <v>-</v>
      </c>
    </row>
    <row r="568" spans="3:19" ht="13.8" x14ac:dyDescent="0.3">
      <c r="C568" s="1" t="s">
        <v>510</v>
      </c>
      <c r="D568" s="1" t="s">
        <v>2705</v>
      </c>
      <c r="E568" s="1" t="s">
        <v>2074</v>
      </c>
      <c r="F568" s="1" t="s">
        <v>133</v>
      </c>
      <c r="G568" s="1"/>
      <c r="H568" s="1"/>
      <c r="I568" s="1"/>
      <c r="J568" s="1"/>
      <c r="K568">
        <f>_xlfn.XLOOKUP(L_CC[[#This Row],[PC center]],L_PC[Profit center],L_PC[PC name])</f>
        <v>0</v>
      </c>
      <c r="L568" t="str">
        <f>_xlfn.XLOOKUP(L_CC[[#This Row],[Fund center]],L_FC[Fund center],L_FC[Site],"")</f>
        <v>HNT</v>
      </c>
      <c r="M568" s="4">
        <v>0</v>
      </c>
      <c r="N568" s="4">
        <v>0</v>
      </c>
      <c r="O568" s="4" t="str">
        <v>1400402300_</v>
      </c>
      <c r="P568" s="4" t="str">
        <v>1400402300_</v>
      </c>
      <c r="Q568" s="4" t="str">
        <v>HNT/BP chung</v>
      </c>
      <c r="R568" s="4" t="str">
        <v>Sản khoa</v>
      </c>
      <c r="S568" s="4" t="str">
        <v>-</v>
      </c>
    </row>
    <row r="569" spans="3:19" ht="13.8" x14ac:dyDescent="0.3">
      <c r="C569" s="1" t="s">
        <v>2706</v>
      </c>
      <c r="D569" s="1" t="s">
        <v>3669</v>
      </c>
      <c r="E569" s="1" t="s">
        <v>2074</v>
      </c>
      <c r="F569" s="1" t="s">
        <v>139</v>
      </c>
      <c r="G569" s="1"/>
      <c r="H569" s="1"/>
      <c r="I569" s="1"/>
      <c r="J569" s="1"/>
      <c r="K569">
        <f>_xlfn.XLOOKUP(L_CC[[#This Row],[PC center]],L_PC[Profit center],L_PC[PC name])</f>
        <v>0</v>
      </c>
      <c r="L569" t="str">
        <f>_xlfn.XLOOKUP(L_CC[[#This Row],[Fund center]],L_FC[Fund center],L_FC[Site],"")</f>
        <v>HNT</v>
      </c>
      <c r="M569" s="4">
        <v>0</v>
      </c>
      <c r="N569" s="4">
        <v>0</v>
      </c>
      <c r="O569" s="4" t="str">
        <v>1400403000_</v>
      </c>
      <c r="P569" s="4" t="str">
        <v>1400403000_</v>
      </c>
      <c r="Q569" s="4" t="str">
        <v>HNT/BP chung</v>
      </c>
      <c r="R569" s="4" t="str">
        <v>IVF</v>
      </c>
      <c r="S569" s="4" t="str">
        <v>-</v>
      </c>
    </row>
    <row r="570" spans="3:19" ht="13.8" x14ac:dyDescent="0.3">
      <c r="C570" s="1" t="s">
        <v>511</v>
      </c>
      <c r="D570" s="1" t="s">
        <v>2708</v>
      </c>
      <c r="E570" s="1" t="s">
        <v>2074</v>
      </c>
      <c r="F570" s="1" t="s">
        <v>141</v>
      </c>
      <c r="G570" s="1"/>
      <c r="H570" s="1"/>
      <c r="I570" s="1"/>
      <c r="J570" s="1"/>
      <c r="K570">
        <f>_xlfn.XLOOKUP(L_CC[[#This Row],[PC center]],L_PC[Profit center],L_PC[PC name])</f>
        <v>0</v>
      </c>
      <c r="L570" t="str">
        <f>_xlfn.XLOOKUP(L_CC[[#This Row],[Fund center]],L_FC[Fund center],L_FC[Site],"")</f>
        <v>HNT</v>
      </c>
      <c r="M570" s="4">
        <v>0</v>
      </c>
      <c r="N570" s="4">
        <v>0</v>
      </c>
      <c r="O570" s="4" t="str">
        <v>1400404000_</v>
      </c>
      <c r="P570" s="4" t="str">
        <v>1400404000_</v>
      </c>
      <c r="Q570" s="4" t="str">
        <v>HNT/BP chung</v>
      </c>
      <c r="R570" s="4" t="str">
        <v>Sơ sinh</v>
      </c>
      <c r="S570" s="4" t="str">
        <v>-</v>
      </c>
    </row>
    <row r="571" spans="3:19" ht="13.8" x14ac:dyDescent="0.3">
      <c r="C571" s="1" t="s">
        <v>512</v>
      </c>
      <c r="D571" s="1" t="s">
        <v>2709</v>
      </c>
      <c r="E571" s="1" t="s">
        <v>2074</v>
      </c>
      <c r="F571" s="1" t="s">
        <v>146</v>
      </c>
      <c r="G571" s="1"/>
      <c r="H571" s="1"/>
      <c r="I571" s="1"/>
      <c r="J571" s="1"/>
      <c r="K571">
        <f>_xlfn.XLOOKUP(L_CC[[#This Row],[PC center]],L_PC[Profit center],L_PC[PC name])</f>
        <v>0</v>
      </c>
      <c r="L571" t="str">
        <f>_xlfn.XLOOKUP(L_CC[[#This Row],[Fund center]],L_FC[Fund center],L_FC[Site],"")</f>
        <v>HNT</v>
      </c>
      <c r="M571" s="4">
        <v>0</v>
      </c>
      <c r="N571" s="4">
        <v>0</v>
      </c>
      <c r="O571" s="4" t="str">
        <v>1400406100_</v>
      </c>
      <c r="P571" s="4" t="str">
        <v>1400406100_</v>
      </c>
      <c r="Q571" s="4" t="str">
        <v>HNT/BP chung</v>
      </c>
      <c r="R571" s="4" t="str">
        <v>Nội Nhi</v>
      </c>
      <c r="S571" s="4" t="str">
        <v>-</v>
      </c>
    </row>
    <row r="572" spans="3:19" ht="13.8" x14ac:dyDescent="0.3">
      <c r="C572" s="1" t="s">
        <v>513</v>
      </c>
      <c r="D572" s="1" t="s">
        <v>2710</v>
      </c>
      <c r="E572" s="1" t="s">
        <v>2074</v>
      </c>
      <c r="F572" s="1" t="s">
        <v>148</v>
      </c>
      <c r="G572" s="1"/>
      <c r="H572" s="1"/>
      <c r="I572" s="1"/>
      <c r="J572" s="1"/>
      <c r="K572">
        <f>_xlfn.XLOOKUP(L_CC[[#This Row],[PC center]],L_PC[Profit center],L_PC[PC name])</f>
        <v>0</v>
      </c>
      <c r="L572" t="str">
        <f>_xlfn.XLOOKUP(L_CC[[#This Row],[Fund center]],L_FC[Fund center],L_FC[Site],"")</f>
        <v>HNT</v>
      </c>
      <c r="M572" s="4">
        <v>0</v>
      </c>
      <c r="N572" s="4">
        <v>0</v>
      </c>
      <c r="O572" s="4" t="str">
        <v>1400406200_</v>
      </c>
      <c r="P572" s="4" t="str">
        <v>1400406200_</v>
      </c>
      <c r="Q572" s="4" t="str">
        <v>HNT/BP chung</v>
      </c>
      <c r="R572" s="4" t="str">
        <v>Vaccine</v>
      </c>
      <c r="S572" s="4" t="str">
        <v>-</v>
      </c>
    </row>
    <row r="573" spans="3:19" ht="13.8" x14ac:dyDescent="0.3">
      <c r="C573" s="1" t="s">
        <v>514</v>
      </c>
      <c r="D573" s="1" t="s">
        <v>2711</v>
      </c>
      <c r="E573" s="1" t="s">
        <v>2074</v>
      </c>
      <c r="F573" s="1" t="s">
        <v>3660</v>
      </c>
      <c r="G573" s="1"/>
      <c r="H573" s="1"/>
      <c r="I573" s="1"/>
      <c r="J573" s="1"/>
      <c r="K573">
        <f>_xlfn.XLOOKUP(L_CC[[#This Row],[PC center]],L_PC[Profit center],L_PC[PC name])</f>
        <v>0</v>
      </c>
      <c r="L573" t="str">
        <f>_xlfn.XLOOKUP(L_CC[[#This Row],[Fund center]],L_FC[Fund center],L_FC[Site],"")</f>
        <v>HNT</v>
      </c>
      <c r="M573" s="4">
        <v>0</v>
      </c>
      <c r="N573" s="4">
        <v>0</v>
      </c>
      <c r="O573" s="4" t="str">
        <v>1400407100_</v>
      </c>
      <c r="P573" s="4" t="str">
        <v>1400407100_</v>
      </c>
      <c r="Q573" s="4" t="str">
        <v>HNT/BP chung</v>
      </c>
      <c r="R573" s="4" t="str">
        <v>CTCH</v>
      </c>
      <c r="S573" s="4" t="str">
        <v>-</v>
      </c>
    </row>
    <row r="574" spans="3:19" ht="13.8" x14ac:dyDescent="0.3">
      <c r="C574" s="1" t="s">
        <v>515</v>
      </c>
      <c r="D574" s="1" t="s">
        <v>2712</v>
      </c>
      <c r="E574" s="1" t="s">
        <v>2074</v>
      </c>
      <c r="F574" s="1" t="s">
        <v>321</v>
      </c>
      <c r="G574" s="1"/>
      <c r="H574" s="1"/>
      <c r="I574" s="1"/>
      <c r="J574" s="1"/>
      <c r="K574">
        <f>_xlfn.XLOOKUP(L_CC[[#This Row],[PC center]],L_PC[Profit center],L_PC[PC name])</f>
        <v>0</v>
      </c>
      <c r="L574" t="str">
        <f>_xlfn.XLOOKUP(L_CC[[#This Row],[Fund center]],L_FC[Fund center],L_FC[Site],"")</f>
        <v>HNT</v>
      </c>
      <c r="M574" s="4">
        <v>0</v>
      </c>
      <c r="N574" s="4">
        <v>0</v>
      </c>
      <c r="O574" s="4" t="str">
        <v>1400407200_</v>
      </c>
      <c r="P574" s="4" t="str">
        <v>1400407200_</v>
      </c>
      <c r="Q574" s="4" t="str">
        <v>HNT/BP chung</v>
      </c>
      <c r="R574" s="4" t="str">
        <v>Ngoại tiêu hóa</v>
      </c>
      <c r="S574" s="4" t="str">
        <v>-</v>
      </c>
    </row>
    <row r="575" spans="3:19" ht="13.8" x14ac:dyDescent="0.3">
      <c r="C575" s="1" t="s">
        <v>516</v>
      </c>
      <c r="D575" s="1" t="s">
        <v>2713</v>
      </c>
      <c r="E575" s="1" t="s">
        <v>2074</v>
      </c>
      <c r="F575" s="1" t="s">
        <v>323</v>
      </c>
      <c r="G575" s="1"/>
      <c r="H575" s="1"/>
      <c r="I575" s="1"/>
      <c r="J575" s="1"/>
      <c r="K575">
        <f>_xlfn.XLOOKUP(L_CC[[#This Row],[PC center]],L_PC[Profit center],L_PC[PC name])</f>
        <v>0</v>
      </c>
      <c r="L575" t="str">
        <f>_xlfn.XLOOKUP(L_CC[[#This Row],[Fund center]],L_FC[Fund center],L_FC[Site],"")</f>
        <v>HNT</v>
      </c>
      <c r="M575" s="4">
        <v>0</v>
      </c>
      <c r="N575" s="4">
        <v>0</v>
      </c>
      <c r="O575" s="4" t="str">
        <v>1400407300_</v>
      </c>
      <c r="P575" s="4" t="str">
        <v>1400407300_</v>
      </c>
      <c r="Q575" s="4" t="str">
        <v>HNT/BP chung</v>
      </c>
      <c r="R575" s="4" t="str">
        <v>Ngoại tiết niệu</v>
      </c>
      <c r="S575" s="4" t="str">
        <v>-</v>
      </c>
    </row>
    <row r="576" spans="3:19" ht="13.8" x14ac:dyDescent="0.3">
      <c r="C576" s="1" t="s">
        <v>517</v>
      </c>
      <c r="D576" s="1" t="s">
        <v>2714</v>
      </c>
      <c r="E576" s="1" t="s">
        <v>2074</v>
      </c>
      <c r="F576" s="1" t="s">
        <v>2105</v>
      </c>
      <c r="G576" s="1"/>
      <c r="H576" s="1"/>
      <c r="I576" s="1"/>
      <c r="J576" s="1"/>
      <c r="K576">
        <f>_xlfn.XLOOKUP(L_CC[[#This Row],[PC center]],L_PC[Profit center],L_PC[PC name])</f>
        <v>0</v>
      </c>
      <c r="L576" t="str">
        <f>_xlfn.XLOOKUP(L_CC[[#This Row],[Fund center]],L_FC[Fund center],L_FC[Site],"")</f>
        <v>HNT</v>
      </c>
      <c r="M576" s="4">
        <v>0</v>
      </c>
      <c r="N576" s="4">
        <v>0</v>
      </c>
      <c r="O576" s="4" t="str">
        <v>1400407400_</v>
      </c>
      <c r="P576" s="4" t="str">
        <v>1400407400_</v>
      </c>
      <c r="Q576" s="4" t="str">
        <v>HNT/BP chung</v>
      </c>
      <c r="R576" s="4" t="str">
        <v>CK khác</v>
      </c>
      <c r="S576" s="4" t="str">
        <v>-</v>
      </c>
    </row>
    <row r="577" spans="3:19" ht="13.8" x14ac:dyDescent="0.3">
      <c r="C577" s="1" t="s">
        <v>518</v>
      </c>
      <c r="D577" s="1" t="s">
        <v>2715</v>
      </c>
      <c r="E577" s="1" t="s">
        <v>2074</v>
      </c>
      <c r="F577" s="1" t="s">
        <v>2105</v>
      </c>
      <c r="G577" s="1"/>
      <c r="H577" s="1"/>
      <c r="I577" s="1"/>
      <c r="J577" s="1"/>
      <c r="K577">
        <f>_xlfn.XLOOKUP(L_CC[[#This Row],[PC center]],L_PC[Profit center],L_PC[PC name])</f>
        <v>0</v>
      </c>
      <c r="L577" t="str">
        <f>_xlfn.XLOOKUP(L_CC[[#This Row],[Fund center]],L_FC[Fund center],L_FC[Site],"")</f>
        <v>HNT</v>
      </c>
      <c r="M577" s="4">
        <v>0</v>
      </c>
      <c r="N577" s="4">
        <v>0</v>
      </c>
      <c r="O577" s="4" t="str">
        <v>1400407500_</v>
      </c>
      <c r="P577" s="4" t="str">
        <v>1400407500_</v>
      </c>
      <c r="Q577" s="4" t="str">
        <v>HNT/BP chung</v>
      </c>
      <c r="R577" s="4" t="str">
        <v>CK khác</v>
      </c>
      <c r="S577" s="4" t="str">
        <v>-</v>
      </c>
    </row>
    <row r="578" spans="3:19" ht="13.8" x14ac:dyDescent="0.3">
      <c r="C578" s="1" t="s">
        <v>519</v>
      </c>
      <c r="D578" s="1" t="s">
        <v>2716</v>
      </c>
      <c r="E578" s="1" t="s">
        <v>2074</v>
      </c>
      <c r="F578" s="1" t="s">
        <v>3660</v>
      </c>
      <c r="G578" s="1"/>
      <c r="H578" s="1"/>
      <c r="I578" s="1"/>
      <c r="J578" s="1"/>
      <c r="K578">
        <f>_xlfn.XLOOKUP(L_CC[[#This Row],[PC center]],L_PC[Profit center],L_PC[PC name])</f>
        <v>0</v>
      </c>
      <c r="L578" t="str">
        <f>_xlfn.XLOOKUP(L_CC[[#This Row],[Fund center]],L_FC[Fund center],L_FC[Site],"")</f>
        <v>HNT</v>
      </c>
      <c r="M578" s="4">
        <v>0</v>
      </c>
      <c r="N578" s="4">
        <v>0</v>
      </c>
      <c r="O578" s="4" t="str">
        <v>1400407600_</v>
      </c>
      <c r="P578" s="4" t="str">
        <v>1400407600_</v>
      </c>
      <c r="Q578" s="4" t="str">
        <v>HNT/BP chung</v>
      </c>
      <c r="R578" s="4" t="str">
        <v>CTCH</v>
      </c>
      <c r="S578" s="4" t="str">
        <v>-</v>
      </c>
    </row>
    <row r="579" spans="3:19" ht="13.8" x14ac:dyDescent="0.3">
      <c r="C579" s="1" t="s">
        <v>520</v>
      </c>
      <c r="D579" s="1" t="s">
        <v>2717</v>
      </c>
      <c r="E579" s="1" t="s">
        <v>2074</v>
      </c>
      <c r="F579" s="1" t="s">
        <v>2105</v>
      </c>
      <c r="G579" s="1"/>
      <c r="H579" s="1"/>
      <c r="I579" s="1"/>
      <c r="J579" s="1"/>
      <c r="K579">
        <f>_xlfn.XLOOKUP(L_CC[[#This Row],[PC center]],L_PC[Profit center],L_PC[PC name])</f>
        <v>0</v>
      </c>
      <c r="L579" t="str">
        <f>_xlfn.XLOOKUP(L_CC[[#This Row],[Fund center]],L_FC[Fund center],L_FC[Site],"")</f>
        <v>HNT</v>
      </c>
      <c r="M579" s="4">
        <v>0</v>
      </c>
      <c r="N579" s="4">
        <v>0</v>
      </c>
      <c r="O579" s="4" t="str">
        <v>1400407700_</v>
      </c>
      <c r="P579" s="4" t="str">
        <v>1400407700_</v>
      </c>
      <c r="Q579" s="4" t="str">
        <v>HNT/BP chung</v>
      </c>
      <c r="R579" s="4" t="str">
        <v>CK khác</v>
      </c>
      <c r="S579" s="4" t="str">
        <v>-</v>
      </c>
    </row>
    <row r="580" spans="3:19" ht="13.8" x14ac:dyDescent="0.3">
      <c r="C580" s="1" t="s">
        <v>521</v>
      </c>
      <c r="D580" s="1" t="s">
        <v>2718</v>
      </c>
      <c r="E580" s="1" t="s">
        <v>2074</v>
      </c>
      <c r="F580" s="1" t="s">
        <v>2105</v>
      </c>
      <c r="G580" s="1"/>
      <c r="H580" s="1"/>
      <c r="I580" s="1"/>
      <c r="J580" s="1"/>
      <c r="K580">
        <f>_xlfn.XLOOKUP(L_CC[[#This Row],[PC center]],L_PC[Profit center],L_PC[PC name])</f>
        <v>0</v>
      </c>
      <c r="L580" t="str">
        <f>_xlfn.XLOOKUP(L_CC[[#This Row],[Fund center]],L_FC[Fund center],L_FC[Site],"")</f>
        <v>HNT</v>
      </c>
      <c r="M580" s="4">
        <v>0</v>
      </c>
      <c r="N580" s="4">
        <v>0</v>
      </c>
      <c r="O580" s="4" t="str">
        <v>1400407800_</v>
      </c>
      <c r="P580" s="4" t="str">
        <v>1400407800_</v>
      </c>
      <c r="Q580" s="4" t="str">
        <v>HNT/BP chung</v>
      </c>
      <c r="R580" s="4" t="str">
        <v>CK khác</v>
      </c>
      <c r="S580" s="4" t="str">
        <v>-</v>
      </c>
    </row>
    <row r="581" spans="3:19" ht="13.8" x14ac:dyDescent="0.3">
      <c r="C581" s="1" t="s">
        <v>522</v>
      </c>
      <c r="D581" s="1" t="s">
        <v>2719</v>
      </c>
      <c r="E581" s="1" t="s">
        <v>2074</v>
      </c>
      <c r="F581" s="1" t="s">
        <v>3666</v>
      </c>
      <c r="G581" s="1"/>
      <c r="H581" s="1"/>
      <c r="I581" s="1"/>
      <c r="J581" s="1"/>
      <c r="K581">
        <f>_xlfn.XLOOKUP(L_CC[[#This Row],[PC center]],L_PC[Profit center],L_PC[PC name])</f>
        <v>0</v>
      </c>
      <c r="L581" t="str">
        <f>_xlfn.XLOOKUP(L_CC[[#This Row],[Fund center]],L_FC[Fund center],L_FC[Site],"")</f>
        <v>HNT</v>
      </c>
      <c r="M581" s="4">
        <v>0</v>
      </c>
      <c r="N581" s="4">
        <v>0</v>
      </c>
      <c r="O581" s="4" t="str">
        <v>1400408100_</v>
      </c>
      <c r="P581" s="4" t="str">
        <v>1400408100_</v>
      </c>
      <c r="Q581" s="4" t="str">
        <v>HNT/BP chung</v>
      </c>
      <c r="R581" s="4" t="e">
        <v>#N/A</v>
      </c>
      <c r="S581" s="4" t="str">
        <v>-</v>
      </c>
    </row>
    <row r="582" spans="3:19" ht="13.8" x14ac:dyDescent="0.3">
      <c r="C582" s="1" t="s">
        <v>523</v>
      </c>
      <c r="D582" s="1" t="s">
        <v>2720</v>
      </c>
      <c r="E582" s="1" t="s">
        <v>2074</v>
      </c>
      <c r="F582" s="1" t="s">
        <v>2105</v>
      </c>
      <c r="G582" s="1"/>
      <c r="H582" s="1"/>
      <c r="I582" s="1"/>
      <c r="J582" s="1"/>
      <c r="K582">
        <f>_xlfn.XLOOKUP(L_CC[[#This Row],[PC center]],L_PC[Profit center],L_PC[PC name])</f>
        <v>0</v>
      </c>
      <c r="L582" t="str">
        <f>_xlfn.XLOOKUP(L_CC[[#This Row],[Fund center]],L_FC[Fund center],L_FC[Site],"")</f>
        <v>HNT</v>
      </c>
      <c r="M582" s="4">
        <v>0</v>
      </c>
      <c r="N582" s="4">
        <v>0</v>
      </c>
      <c r="O582" s="4" t="str">
        <v>1400408200_</v>
      </c>
      <c r="P582" s="4" t="str">
        <v>1400408200_</v>
      </c>
      <c r="Q582" s="4" t="str">
        <v>HNT/BP chung</v>
      </c>
      <c r="R582" s="4" t="str">
        <v>CK khác</v>
      </c>
      <c r="S582" s="4" t="str">
        <v>-</v>
      </c>
    </row>
    <row r="583" spans="3:19" ht="13.8" x14ac:dyDescent="0.3">
      <c r="C583" s="1" t="s">
        <v>524</v>
      </c>
      <c r="D583" s="1" t="s">
        <v>2721</v>
      </c>
      <c r="E583" s="1" t="s">
        <v>2074</v>
      </c>
      <c r="F583" s="1" t="s">
        <v>2105</v>
      </c>
      <c r="G583" s="1"/>
      <c r="H583" s="1"/>
      <c r="I583" s="1"/>
      <c r="J583" s="1"/>
      <c r="K583">
        <f>_xlfn.XLOOKUP(L_CC[[#This Row],[PC center]],L_PC[Profit center],L_PC[PC name])</f>
        <v>0</v>
      </c>
      <c r="L583" t="str">
        <f>_xlfn.XLOOKUP(L_CC[[#This Row],[Fund center]],L_FC[Fund center],L_FC[Site],"")</f>
        <v>HNT</v>
      </c>
      <c r="M583" s="4">
        <v>0</v>
      </c>
      <c r="N583" s="4">
        <v>0</v>
      </c>
      <c r="O583" s="4" t="str">
        <v>1400408300_</v>
      </c>
      <c r="P583" s="4" t="str">
        <v>1400408300_</v>
      </c>
      <c r="Q583" s="4" t="str">
        <v>HNT/BP chung</v>
      </c>
      <c r="R583" s="4" t="str">
        <v>CK khác</v>
      </c>
      <c r="S583" s="4" t="str">
        <v>-</v>
      </c>
    </row>
    <row r="584" spans="3:19" ht="13.8" x14ac:dyDescent="0.3">
      <c r="C584" s="1" t="s">
        <v>525</v>
      </c>
      <c r="D584" s="1" t="s">
        <v>2722</v>
      </c>
      <c r="E584" s="1" t="s">
        <v>2074</v>
      </c>
      <c r="F584" s="1" t="s">
        <v>167</v>
      </c>
      <c r="G584" s="1"/>
      <c r="H584" s="1"/>
      <c r="I584" s="1"/>
      <c r="J584" s="1"/>
      <c r="K584">
        <f>_xlfn.XLOOKUP(L_CC[[#This Row],[PC center]],L_PC[Profit center],L_PC[PC name])</f>
        <v>0</v>
      </c>
      <c r="L584" t="str">
        <f>_xlfn.XLOOKUP(L_CC[[#This Row],[Fund center]],L_FC[Fund center],L_FC[Site],"")</f>
        <v>HNT</v>
      </c>
      <c r="M584" s="4">
        <v>0</v>
      </c>
      <c r="N584" s="4">
        <v>0</v>
      </c>
      <c r="O584" s="4" t="str">
        <v>1400409100_</v>
      </c>
      <c r="P584" s="4" t="str">
        <v>1400409100_</v>
      </c>
      <c r="Q584" s="4" t="str">
        <v>HNT/BP chung</v>
      </c>
      <c r="R584" s="4" t="str">
        <v>Răng hàm mặt</v>
      </c>
      <c r="S584" s="4" t="str">
        <v>-</v>
      </c>
    </row>
    <row r="585" spans="3:19" ht="13.8" x14ac:dyDescent="0.3">
      <c r="C585" s="1" t="s">
        <v>526</v>
      </c>
      <c r="D585" s="1" t="s">
        <v>2723</v>
      </c>
      <c r="E585" s="1" t="s">
        <v>2074</v>
      </c>
      <c r="F585" s="1" t="s">
        <v>169</v>
      </c>
      <c r="G585" s="1"/>
      <c r="H585" s="1"/>
      <c r="I585" s="1"/>
      <c r="J585" s="1"/>
      <c r="K585">
        <f>_xlfn.XLOOKUP(L_CC[[#This Row],[PC center]],L_PC[Profit center],L_PC[PC name])</f>
        <v>0</v>
      </c>
      <c r="L585" t="str">
        <f>_xlfn.XLOOKUP(L_CC[[#This Row],[Fund center]],L_FC[Fund center],L_FC[Site],"")</f>
        <v>HNT</v>
      </c>
      <c r="M585" s="4">
        <v>0</v>
      </c>
      <c r="N585" s="4">
        <v>0</v>
      </c>
      <c r="O585" s="4" t="str">
        <v>1400409200_</v>
      </c>
      <c r="P585" s="4" t="str">
        <v>1400409200_</v>
      </c>
      <c r="Q585" s="4" t="str">
        <v>HNT/BP chung</v>
      </c>
      <c r="R585" s="4" t="str">
        <v>Tai Mũi Họng</v>
      </c>
      <c r="S585" s="4" t="str">
        <v>-</v>
      </c>
    </row>
    <row r="586" spans="3:19" ht="13.8" x14ac:dyDescent="0.3">
      <c r="C586" s="1" t="s">
        <v>527</v>
      </c>
      <c r="D586" s="1" t="s">
        <v>2724</v>
      </c>
      <c r="E586" s="1" t="s">
        <v>2074</v>
      </c>
      <c r="F586" s="1" t="s">
        <v>171</v>
      </c>
      <c r="G586" s="1"/>
      <c r="H586" s="1"/>
      <c r="I586" s="1"/>
      <c r="J586" s="1"/>
      <c r="K586">
        <f>_xlfn.XLOOKUP(L_CC[[#This Row],[PC center]],L_PC[Profit center],L_PC[PC name])</f>
        <v>0</v>
      </c>
      <c r="L586" t="str">
        <f>_xlfn.XLOOKUP(L_CC[[#This Row],[Fund center]],L_FC[Fund center],L_FC[Site],"")</f>
        <v>HNT</v>
      </c>
      <c r="M586" s="4">
        <v>0</v>
      </c>
      <c r="N586" s="4">
        <v>0</v>
      </c>
      <c r="O586" s="4" t="str">
        <v>1400409300_</v>
      </c>
      <c r="P586" s="4" t="str">
        <v>1400409300_</v>
      </c>
      <c r="Q586" s="4" t="str">
        <v>HNT/BP chung</v>
      </c>
      <c r="R586" s="4" t="str">
        <v>Mắt</v>
      </c>
      <c r="S586" s="4" t="str">
        <v>-</v>
      </c>
    </row>
    <row r="587" spans="3:19" ht="13.8" x14ac:dyDescent="0.3">
      <c r="C587" s="1" t="s">
        <v>528</v>
      </c>
      <c r="D587" s="1" t="s">
        <v>2725</v>
      </c>
      <c r="E587" s="1" t="s">
        <v>2074</v>
      </c>
      <c r="F587" s="1" t="s">
        <v>175</v>
      </c>
      <c r="G587" s="1"/>
      <c r="H587" s="1"/>
      <c r="I587" s="1"/>
      <c r="J587" s="1"/>
      <c r="K587">
        <f>_xlfn.XLOOKUP(L_CC[[#This Row],[PC center]],L_PC[Profit center],L_PC[PC name])</f>
        <v>0</v>
      </c>
      <c r="L587" t="str">
        <f>_xlfn.XLOOKUP(L_CC[[#This Row],[Fund center]],L_FC[Fund center],L_FC[Site],"")</f>
        <v>HNT</v>
      </c>
      <c r="M587" s="4">
        <v>0</v>
      </c>
      <c r="N587" s="4">
        <v>0</v>
      </c>
      <c r="O587" s="4" t="str">
        <v>1400410100_</v>
      </c>
      <c r="P587" s="4" t="str">
        <v>1400410100_</v>
      </c>
      <c r="Q587" s="4" t="str">
        <v>HNT/BP chung</v>
      </c>
      <c r="R587" s="4" t="str">
        <v>Nội đa khoa</v>
      </c>
      <c r="S587" s="4" t="str">
        <v>-</v>
      </c>
    </row>
    <row r="588" spans="3:19" ht="13.8" x14ac:dyDescent="0.3">
      <c r="C588" s="1" t="s">
        <v>529</v>
      </c>
      <c r="D588" s="1" t="s">
        <v>2726</v>
      </c>
      <c r="E588" s="1" t="s">
        <v>2074</v>
      </c>
      <c r="F588" s="1" t="s">
        <v>218</v>
      </c>
      <c r="G588" s="1"/>
      <c r="H588" s="1"/>
      <c r="I588" s="1"/>
      <c r="J588" s="1"/>
      <c r="K588">
        <f>_xlfn.XLOOKUP(L_CC[[#This Row],[PC center]],L_PC[Profit center],L_PC[PC name])</f>
        <v>0</v>
      </c>
      <c r="L588" t="str">
        <f>_xlfn.XLOOKUP(L_CC[[#This Row],[Fund center]],L_FC[Fund center],L_FC[Site],"")</f>
        <v>HNT</v>
      </c>
      <c r="M588" s="4">
        <v>0</v>
      </c>
      <c r="N588" s="4">
        <v>0</v>
      </c>
      <c r="O588" s="4" t="str">
        <v>1400410200_</v>
      </c>
      <c r="P588" s="4" t="str">
        <v>1400410200_</v>
      </c>
      <c r="Q588" s="4" t="str">
        <v>HNT/BP chung</v>
      </c>
      <c r="R588" s="4" t="str">
        <v>Nội tiêu hóa</v>
      </c>
      <c r="S588" s="4" t="str">
        <v>-</v>
      </c>
    </row>
    <row r="589" spans="3:19" ht="13.8" x14ac:dyDescent="0.3">
      <c r="C589" s="1" t="s">
        <v>530</v>
      </c>
      <c r="D589" s="1" t="s">
        <v>2727</v>
      </c>
      <c r="E589" s="1" t="s">
        <v>2074</v>
      </c>
      <c r="F589" s="1" t="s">
        <v>175</v>
      </c>
      <c r="G589" s="1"/>
      <c r="H589" s="1"/>
      <c r="I589" s="1"/>
      <c r="J589" s="1"/>
      <c r="K589">
        <f>_xlfn.XLOOKUP(L_CC[[#This Row],[PC center]],L_PC[Profit center],L_PC[PC name])</f>
        <v>0</v>
      </c>
      <c r="L589" t="str">
        <f>_xlfn.XLOOKUP(L_CC[[#This Row],[Fund center]],L_FC[Fund center],L_FC[Site],"")</f>
        <v>HNT</v>
      </c>
      <c r="M589" s="4">
        <v>0</v>
      </c>
      <c r="N589" s="4">
        <v>0</v>
      </c>
      <c r="O589" s="4" t="str">
        <v>1400410300_</v>
      </c>
      <c r="P589" s="4" t="str">
        <v>1400410300_</v>
      </c>
      <c r="Q589" s="4" t="str">
        <v>HNT/BP chung</v>
      </c>
      <c r="R589" s="4" t="str">
        <v>Nội đa khoa</v>
      </c>
      <c r="S589" s="4" t="str">
        <v>-</v>
      </c>
    </row>
    <row r="590" spans="3:19" ht="13.8" x14ac:dyDescent="0.3">
      <c r="C590" s="1" t="s">
        <v>531</v>
      </c>
      <c r="D590" s="1" t="s">
        <v>2728</v>
      </c>
      <c r="E590" s="1" t="s">
        <v>2074</v>
      </c>
      <c r="F590" s="1" t="s">
        <v>175</v>
      </c>
      <c r="G590" s="1"/>
      <c r="H590" s="1"/>
      <c r="I590" s="1"/>
      <c r="J590" s="1"/>
      <c r="K590">
        <f>_xlfn.XLOOKUP(L_CC[[#This Row],[PC center]],L_PC[Profit center],L_PC[PC name])</f>
        <v>0</v>
      </c>
      <c r="L590" t="str">
        <f>_xlfn.XLOOKUP(L_CC[[#This Row],[Fund center]],L_FC[Fund center],L_FC[Site],"")</f>
        <v>HNT</v>
      </c>
      <c r="M590" s="4">
        <v>0</v>
      </c>
      <c r="N590" s="4">
        <v>0</v>
      </c>
      <c r="O590" s="4" t="str">
        <v>1400410400_</v>
      </c>
      <c r="P590" s="4" t="str">
        <v>1400410400_</v>
      </c>
      <c r="Q590" s="4" t="str">
        <v>HNT/BP chung</v>
      </c>
      <c r="R590" s="4" t="str">
        <v>Nội đa khoa</v>
      </c>
      <c r="S590" s="4" t="str">
        <v>-</v>
      </c>
    </row>
    <row r="591" spans="3:19" ht="13.8" x14ac:dyDescent="0.3">
      <c r="C591" s="1" t="s">
        <v>532</v>
      </c>
      <c r="D591" s="1" t="s">
        <v>2729</v>
      </c>
      <c r="E591" s="1" t="s">
        <v>2074</v>
      </c>
      <c r="F591" s="1" t="s">
        <v>175</v>
      </c>
      <c r="G591" s="1"/>
      <c r="H591" s="1"/>
      <c r="I591" s="1"/>
      <c r="J591" s="1"/>
      <c r="K591">
        <f>_xlfn.XLOOKUP(L_CC[[#This Row],[PC center]],L_PC[Profit center],L_PC[PC name])</f>
        <v>0</v>
      </c>
      <c r="L591" t="str">
        <f>_xlfn.XLOOKUP(L_CC[[#This Row],[Fund center]],L_FC[Fund center],L_FC[Site],"")</f>
        <v>HNT</v>
      </c>
      <c r="M591" s="4">
        <v>0</v>
      </c>
      <c r="N591" s="4">
        <v>0</v>
      </c>
      <c r="O591" s="4" t="str">
        <v>1400410500_</v>
      </c>
      <c r="P591" s="4" t="str">
        <v>1400410500_</v>
      </c>
      <c r="Q591" s="4" t="str">
        <v>HNT/BP chung</v>
      </c>
      <c r="R591" s="4" t="str">
        <v>Nội đa khoa</v>
      </c>
      <c r="S591" s="4" t="str">
        <v>-</v>
      </c>
    </row>
    <row r="592" spans="3:19" ht="13.8" x14ac:dyDescent="0.3">
      <c r="C592" s="1" t="s">
        <v>533</v>
      </c>
      <c r="D592" s="1" t="s">
        <v>2730</v>
      </c>
      <c r="E592" s="1" t="s">
        <v>2074</v>
      </c>
      <c r="F592" s="1" t="s">
        <v>175</v>
      </c>
      <c r="G592" s="1"/>
      <c r="H592" s="1"/>
      <c r="I592" s="1"/>
      <c r="J592" s="1"/>
      <c r="K592">
        <f>_xlfn.XLOOKUP(L_CC[[#This Row],[PC center]],L_PC[Profit center],L_PC[PC name])</f>
        <v>0</v>
      </c>
      <c r="L592" t="str">
        <f>_xlfn.XLOOKUP(L_CC[[#This Row],[Fund center]],L_FC[Fund center],L_FC[Site],"")</f>
        <v>HNT</v>
      </c>
      <c r="M592" s="4">
        <v>0</v>
      </c>
      <c r="N592" s="4">
        <v>0</v>
      </c>
      <c r="O592" s="4" t="str">
        <v>1400410600_</v>
      </c>
      <c r="P592" s="4" t="str">
        <v>1400410600_</v>
      </c>
      <c r="Q592" s="4" t="str">
        <v>HNT/BP chung</v>
      </c>
      <c r="R592" s="4" t="str">
        <v>Nội đa khoa</v>
      </c>
      <c r="S592" s="4" t="str">
        <v>-</v>
      </c>
    </row>
    <row r="593" spans="3:19" ht="13.8" x14ac:dyDescent="0.3">
      <c r="C593" s="1" t="s">
        <v>534</v>
      </c>
      <c r="D593" s="1" t="s">
        <v>2731</v>
      </c>
      <c r="E593" s="1" t="s">
        <v>2074</v>
      </c>
      <c r="F593" s="1" t="s">
        <v>175</v>
      </c>
      <c r="G593" s="1"/>
      <c r="H593" s="1"/>
      <c r="I593" s="1"/>
      <c r="J593" s="1"/>
      <c r="K593">
        <f>_xlfn.XLOOKUP(L_CC[[#This Row],[PC center]],L_PC[Profit center],L_PC[PC name])</f>
        <v>0</v>
      </c>
      <c r="L593" t="str">
        <f>_xlfn.XLOOKUP(L_CC[[#This Row],[Fund center]],L_FC[Fund center],L_FC[Site],"")</f>
        <v>HNT</v>
      </c>
      <c r="M593" s="4">
        <v>0</v>
      </c>
      <c r="N593" s="4">
        <v>0</v>
      </c>
      <c r="O593" s="4" t="str">
        <v>1400410700_</v>
      </c>
      <c r="P593" s="4" t="str">
        <v>1400410700_</v>
      </c>
      <c r="Q593" s="4" t="str">
        <v>HNT/BP chung</v>
      </c>
      <c r="R593" s="4" t="str">
        <v>Nội đa khoa</v>
      </c>
      <c r="S593" s="4" t="str">
        <v>-</v>
      </c>
    </row>
    <row r="594" spans="3:19" ht="13.8" x14ac:dyDescent="0.3">
      <c r="C594" s="1" t="s">
        <v>535</v>
      </c>
      <c r="D594" s="1" t="s">
        <v>2732</v>
      </c>
      <c r="E594" s="1" t="s">
        <v>2074</v>
      </c>
      <c r="F594" s="1" t="s">
        <v>175</v>
      </c>
      <c r="G594" s="1"/>
      <c r="H594" s="1"/>
      <c r="I594" s="1"/>
      <c r="J594" s="1"/>
      <c r="K594">
        <f>_xlfn.XLOOKUP(L_CC[[#This Row],[PC center]],L_PC[Profit center],L_PC[PC name])</f>
        <v>0</v>
      </c>
      <c r="L594" t="str">
        <f>_xlfn.XLOOKUP(L_CC[[#This Row],[Fund center]],L_FC[Fund center],L_FC[Site],"")</f>
        <v>HNT</v>
      </c>
      <c r="M594" s="4">
        <v>0</v>
      </c>
      <c r="N594" s="4">
        <v>0</v>
      </c>
      <c r="O594" s="4" t="str">
        <v>1400410800_</v>
      </c>
      <c r="P594" s="4" t="str">
        <v>1400410800_</v>
      </c>
      <c r="Q594" s="4" t="str">
        <v>HNT/BP chung</v>
      </c>
      <c r="R594" s="4" t="str">
        <v>Nội đa khoa</v>
      </c>
      <c r="S594" s="4" t="str">
        <v>-</v>
      </c>
    </row>
    <row r="595" spans="3:19" ht="13.8" x14ac:dyDescent="0.3">
      <c r="C595" s="1" t="s">
        <v>536</v>
      </c>
      <c r="D595" s="1" t="s">
        <v>2733</v>
      </c>
      <c r="E595" s="1" t="s">
        <v>2074</v>
      </c>
      <c r="F595" s="1" t="s">
        <v>175</v>
      </c>
      <c r="G595" s="1"/>
      <c r="H595" s="1"/>
      <c r="I595" s="1"/>
      <c r="J595" s="1"/>
      <c r="K595">
        <f>_xlfn.XLOOKUP(L_CC[[#This Row],[PC center]],L_PC[Profit center],L_PC[PC name])</f>
        <v>0</v>
      </c>
      <c r="L595" t="str">
        <f>_xlfn.XLOOKUP(L_CC[[#This Row],[Fund center]],L_FC[Fund center],L_FC[Site],"")</f>
        <v>HNT</v>
      </c>
      <c r="M595" s="4">
        <v>0</v>
      </c>
      <c r="N595" s="4">
        <v>0</v>
      </c>
      <c r="O595" s="4" t="str">
        <v>1400411100_</v>
      </c>
      <c r="P595" s="4" t="str">
        <v>1400411100_</v>
      </c>
      <c r="Q595" s="4" t="str">
        <v>HNT/BP chung</v>
      </c>
      <c r="R595" s="4" t="str">
        <v>Nội đa khoa</v>
      </c>
      <c r="S595" s="4" t="str">
        <v>-</v>
      </c>
    </row>
    <row r="596" spans="3:19" ht="13.8" x14ac:dyDescent="0.3">
      <c r="C596" s="1" t="s">
        <v>3277</v>
      </c>
      <c r="D596" s="1" t="s">
        <v>3278</v>
      </c>
      <c r="E596" s="1" t="s">
        <v>2074</v>
      </c>
      <c r="F596" s="1" t="s">
        <v>175</v>
      </c>
      <c r="G596" s="1"/>
      <c r="H596" s="1"/>
      <c r="I596" s="1"/>
      <c r="J596" s="1"/>
      <c r="K596">
        <f>_xlfn.XLOOKUP(L_CC[[#This Row],[PC center]],L_PC[Profit center],L_PC[PC name])</f>
        <v>0</v>
      </c>
      <c r="L596" t="str">
        <f>_xlfn.XLOOKUP(L_CC[[#This Row],[Fund center]],L_FC[Fund center],L_FC[Site],"")</f>
        <v>HNT</v>
      </c>
      <c r="M596" s="4">
        <v>0</v>
      </c>
      <c r="N596" s="4">
        <v>0</v>
      </c>
      <c r="O596" s="4" t="str">
        <v>1400411200_</v>
      </c>
      <c r="P596" s="4" t="str">
        <v>1400411200_</v>
      </c>
      <c r="Q596" s="4" t="str">
        <v>HNT/BP chung</v>
      </c>
      <c r="R596" s="4" t="str">
        <v>Nội đa khoa</v>
      </c>
      <c r="S596" s="4" t="str">
        <v>-</v>
      </c>
    </row>
    <row r="597" spans="3:19" ht="13.8" x14ac:dyDescent="0.3">
      <c r="C597" s="1" t="s">
        <v>537</v>
      </c>
      <c r="D597" s="1" t="s">
        <v>2734</v>
      </c>
      <c r="E597" s="1" t="s">
        <v>2074</v>
      </c>
      <c r="F597" s="1" t="s">
        <v>175</v>
      </c>
      <c r="G597" s="1"/>
      <c r="H597" s="1"/>
      <c r="I597" s="1"/>
      <c r="J597" s="1"/>
      <c r="K597">
        <f>_xlfn.XLOOKUP(L_CC[[#This Row],[PC center]],L_PC[Profit center],L_PC[PC name])</f>
        <v>0</v>
      </c>
      <c r="L597" t="str">
        <f>_xlfn.XLOOKUP(L_CC[[#This Row],[Fund center]],L_FC[Fund center],L_FC[Site],"")</f>
        <v>HNT</v>
      </c>
      <c r="M597" s="4">
        <v>0</v>
      </c>
      <c r="N597" s="4">
        <v>0</v>
      </c>
      <c r="O597" s="4" t="str">
        <v>1400411400_</v>
      </c>
      <c r="P597" s="4" t="str">
        <v>1400411400_</v>
      </c>
      <c r="Q597" s="4" t="str">
        <v>HNT/BP chung</v>
      </c>
      <c r="R597" s="4" t="str">
        <v>Nội đa khoa</v>
      </c>
      <c r="S597" s="4" t="str">
        <v>-</v>
      </c>
    </row>
    <row r="598" spans="3:19" ht="13.8" x14ac:dyDescent="0.3">
      <c r="C598" s="1" t="s">
        <v>538</v>
      </c>
      <c r="D598" s="1" t="s">
        <v>2735</v>
      </c>
      <c r="E598" s="1" t="s">
        <v>2074</v>
      </c>
      <c r="F598" s="1" t="s">
        <v>198</v>
      </c>
      <c r="G598" s="1"/>
      <c r="H598" s="1"/>
      <c r="I598" s="1"/>
      <c r="J598" s="1"/>
      <c r="K598">
        <f>_xlfn.XLOOKUP(L_CC[[#This Row],[PC center]],L_PC[Profit center],L_PC[PC name])</f>
        <v>0</v>
      </c>
      <c r="L598" t="str">
        <f>_xlfn.XLOOKUP(L_CC[[#This Row],[Fund center]],L_FC[Fund center],L_FC[Site],"")</f>
        <v>HNT</v>
      </c>
      <c r="M598" s="4">
        <v>0</v>
      </c>
      <c r="N598" s="4">
        <v>0</v>
      </c>
      <c r="O598" s="4" t="str">
        <v>1400412100_</v>
      </c>
      <c r="P598" s="4" t="str">
        <v>1400412100_</v>
      </c>
      <c r="Q598" s="4" t="str">
        <v>HNT/BP chung</v>
      </c>
      <c r="R598" s="4" t="str">
        <v>Nội, CTTM</v>
      </c>
      <c r="S598" s="4" t="str">
        <v>-</v>
      </c>
    </row>
    <row r="599" spans="3:19" ht="13.8" x14ac:dyDescent="0.3">
      <c r="C599" s="1" t="s">
        <v>539</v>
      </c>
      <c r="D599" s="1" t="s">
        <v>2736</v>
      </c>
      <c r="E599" s="1" t="s">
        <v>2074</v>
      </c>
      <c r="F599" s="1" t="s">
        <v>175</v>
      </c>
      <c r="G599" s="1"/>
      <c r="H599" s="1"/>
      <c r="I599" s="1"/>
      <c r="J599" s="1"/>
      <c r="K599">
        <f>_xlfn.XLOOKUP(L_CC[[#This Row],[PC center]],L_PC[Profit center],L_PC[PC name])</f>
        <v>0</v>
      </c>
      <c r="L599" t="str">
        <f>_xlfn.XLOOKUP(L_CC[[#This Row],[Fund center]],L_FC[Fund center],L_FC[Site],"")</f>
        <v>HNT</v>
      </c>
      <c r="M599" s="4">
        <v>0</v>
      </c>
      <c r="N599" s="4">
        <v>0</v>
      </c>
      <c r="O599" s="4" t="str">
        <v>1400413100_</v>
      </c>
      <c r="P599" s="4" t="str">
        <v>1400413100_</v>
      </c>
      <c r="Q599" s="4" t="str">
        <v>HNT/BP chung</v>
      </c>
      <c r="R599" s="4" t="str">
        <v>Nội đa khoa</v>
      </c>
      <c r="S599" s="4" t="str">
        <v>-</v>
      </c>
    </row>
    <row r="600" spans="3:19" ht="13.8" x14ac:dyDescent="0.3">
      <c r="C600" s="1" t="s">
        <v>540</v>
      </c>
      <c r="D600" s="1" t="s">
        <v>2737</v>
      </c>
      <c r="E600" s="1" t="s">
        <v>2074</v>
      </c>
      <c r="F600" s="1" t="s">
        <v>175</v>
      </c>
      <c r="G600" s="1"/>
      <c r="H600" s="1"/>
      <c r="I600" s="1"/>
      <c r="J600" s="1"/>
      <c r="K600">
        <f>_xlfn.XLOOKUP(L_CC[[#This Row],[PC center]],L_PC[Profit center],L_PC[PC name])</f>
        <v>0</v>
      </c>
      <c r="L600" t="str">
        <f>_xlfn.XLOOKUP(L_CC[[#This Row],[Fund center]],L_FC[Fund center],L_FC[Site],"")</f>
        <v>HNT</v>
      </c>
      <c r="M600" s="4">
        <v>0</v>
      </c>
      <c r="N600" s="4">
        <v>0</v>
      </c>
      <c r="O600" s="4" t="str">
        <v>1400414100_</v>
      </c>
      <c r="P600" s="4" t="str">
        <v>1400414100_</v>
      </c>
      <c r="Q600" s="4" t="str">
        <v>HNT/BP chung</v>
      </c>
      <c r="R600" s="4" t="str">
        <v>Nội đa khoa</v>
      </c>
      <c r="S600" s="4" t="str">
        <v>-</v>
      </c>
    </row>
    <row r="601" spans="3:19" ht="13.8" x14ac:dyDescent="0.3">
      <c r="C601" s="1" t="s">
        <v>541</v>
      </c>
      <c r="D601" s="1" t="s">
        <v>2738</v>
      </c>
      <c r="E601" s="1" t="s">
        <v>2074</v>
      </c>
      <c r="F601" s="1" t="s">
        <v>208</v>
      </c>
      <c r="G601" s="1"/>
      <c r="H601" s="1"/>
      <c r="I601" s="1"/>
      <c r="J601" s="1"/>
      <c r="K601">
        <f>_xlfn.XLOOKUP(L_CC[[#This Row],[PC center]],L_PC[Profit center],L_PC[PC name])</f>
        <v>0</v>
      </c>
      <c r="L601" t="str">
        <f>_xlfn.XLOOKUP(L_CC[[#This Row],[Fund center]],L_FC[Fund center],L_FC[Site],"")</f>
        <v>HNT</v>
      </c>
      <c r="M601" s="4">
        <v>0</v>
      </c>
      <c r="N601" s="4">
        <v>0</v>
      </c>
      <c r="O601" s="4" t="str">
        <v>1400415100_</v>
      </c>
      <c r="P601" s="4" t="str">
        <v>1400415100_</v>
      </c>
      <c r="Q601" s="4" t="str">
        <v>HNT/BP chung</v>
      </c>
      <c r="R601" s="4" t="str">
        <v>Gây mê giảm đau</v>
      </c>
      <c r="S601" s="4" t="str">
        <v>-</v>
      </c>
    </row>
    <row r="602" spans="3:19" ht="13.8" x14ac:dyDescent="0.3">
      <c r="C602" s="1" t="s">
        <v>542</v>
      </c>
      <c r="D602" s="1" t="s">
        <v>2739</v>
      </c>
      <c r="E602" s="1" t="s">
        <v>2074</v>
      </c>
      <c r="F602" s="1" t="s">
        <v>208</v>
      </c>
      <c r="G602" s="1"/>
      <c r="H602" s="1"/>
      <c r="I602" s="1"/>
      <c r="J602" s="1"/>
      <c r="K602">
        <f>_xlfn.XLOOKUP(L_CC[[#This Row],[PC center]],L_PC[Profit center],L_PC[PC name])</f>
        <v>0</v>
      </c>
      <c r="L602" t="str">
        <f>_xlfn.XLOOKUP(L_CC[[#This Row],[Fund center]],L_FC[Fund center],L_FC[Site],"")</f>
        <v>HNT</v>
      </c>
      <c r="M602" s="4">
        <v>0</v>
      </c>
      <c r="N602" s="4">
        <v>0</v>
      </c>
      <c r="O602" s="4" t="str">
        <v>1400415200_</v>
      </c>
      <c r="P602" s="4" t="str">
        <v>1400415200_</v>
      </c>
      <c r="Q602" s="4" t="str">
        <v>HNT/BP chung</v>
      </c>
      <c r="R602" s="4" t="str">
        <v>Gây mê giảm đau</v>
      </c>
      <c r="S602" s="4" t="str">
        <v>-</v>
      </c>
    </row>
    <row r="603" spans="3:19" ht="13.8" x14ac:dyDescent="0.3">
      <c r="C603" s="1" t="s">
        <v>543</v>
      </c>
      <c r="D603" s="1" t="s">
        <v>2740</v>
      </c>
      <c r="E603" s="1" t="s">
        <v>2074</v>
      </c>
      <c r="F603" s="1" t="s">
        <v>208</v>
      </c>
      <c r="G603" s="1"/>
      <c r="H603" s="1"/>
      <c r="I603" s="1"/>
      <c r="J603" s="1"/>
      <c r="K603">
        <f>_xlfn.XLOOKUP(L_CC[[#This Row],[PC center]],L_PC[Profit center],L_PC[PC name])</f>
        <v>0</v>
      </c>
      <c r="L603" t="str">
        <f>_xlfn.XLOOKUP(L_CC[[#This Row],[Fund center]],L_FC[Fund center],L_FC[Site],"")</f>
        <v>HNT</v>
      </c>
      <c r="M603" s="4">
        <v>0</v>
      </c>
      <c r="N603" s="4">
        <v>0</v>
      </c>
      <c r="O603" s="4" t="str">
        <v>1400415300_</v>
      </c>
      <c r="P603" s="4" t="str">
        <v>1400415300_</v>
      </c>
      <c r="Q603" s="4" t="str">
        <v>HNT/BP chung</v>
      </c>
      <c r="R603" s="4" t="str">
        <v>Gây mê giảm đau</v>
      </c>
      <c r="S603" s="4" t="str">
        <v>-</v>
      </c>
    </row>
    <row r="604" spans="3:19" ht="13.8" x14ac:dyDescent="0.3">
      <c r="C604" s="1" t="s">
        <v>544</v>
      </c>
      <c r="D604" s="1" t="s">
        <v>2741</v>
      </c>
      <c r="E604" s="1" t="s">
        <v>2074</v>
      </c>
      <c r="F604" s="1" t="s">
        <v>208</v>
      </c>
      <c r="G604" s="1"/>
      <c r="H604" s="1"/>
      <c r="I604" s="1"/>
      <c r="J604" s="1"/>
      <c r="K604">
        <f>_xlfn.XLOOKUP(L_CC[[#This Row],[PC center]],L_PC[Profit center],L_PC[PC name])</f>
        <v>0</v>
      </c>
      <c r="L604" t="str">
        <f>_xlfn.XLOOKUP(L_CC[[#This Row],[Fund center]],L_FC[Fund center],L_FC[Site],"")</f>
        <v>HNT</v>
      </c>
      <c r="M604" s="4">
        <v>0</v>
      </c>
      <c r="N604" s="4">
        <v>0</v>
      </c>
      <c r="O604" s="4" t="str">
        <v>1400415400_</v>
      </c>
      <c r="P604" s="4" t="str">
        <v>1400415400_</v>
      </c>
      <c r="Q604" s="4" t="str">
        <v>HNT/BP chung</v>
      </c>
      <c r="R604" s="4" t="str">
        <v>Gây mê giảm đau</v>
      </c>
      <c r="S604" s="4" t="str">
        <v>-</v>
      </c>
    </row>
    <row r="605" spans="3:19" ht="13.8" x14ac:dyDescent="0.3">
      <c r="C605" s="1" t="s">
        <v>545</v>
      </c>
      <c r="D605" s="1" t="s">
        <v>2742</v>
      </c>
      <c r="E605" s="1" t="s">
        <v>2074</v>
      </c>
      <c r="F605" s="1" t="s">
        <v>3660</v>
      </c>
      <c r="G605" s="1"/>
      <c r="H605" s="1"/>
      <c r="I605" s="1"/>
      <c r="J605" s="1"/>
      <c r="K605">
        <f>_xlfn.XLOOKUP(L_CC[[#This Row],[PC center]],L_PC[Profit center],L_PC[PC name])</f>
        <v>0</v>
      </c>
      <c r="L605" t="str">
        <f>_xlfn.XLOOKUP(L_CC[[#This Row],[Fund center]],L_FC[Fund center],L_FC[Site],"")</f>
        <v>HNT</v>
      </c>
      <c r="M605" s="4">
        <v>0</v>
      </c>
      <c r="N605" s="4">
        <v>0</v>
      </c>
      <c r="O605" s="4" t="str">
        <v>1400416000_</v>
      </c>
      <c r="P605" s="4" t="str">
        <v>1400416000_</v>
      </c>
      <c r="Q605" s="4" t="str">
        <v>HNT/BP chung</v>
      </c>
      <c r="R605" s="4" t="str">
        <v>CTCH</v>
      </c>
      <c r="S605" s="4" t="str">
        <v>-</v>
      </c>
    </row>
    <row r="606" spans="3:19" ht="13.8" x14ac:dyDescent="0.3">
      <c r="C606" s="1" t="s">
        <v>546</v>
      </c>
      <c r="D606" s="1" t="s">
        <v>2743</v>
      </c>
      <c r="E606" s="1" t="s">
        <v>2074</v>
      </c>
      <c r="F606" s="1" t="s">
        <v>3658</v>
      </c>
      <c r="G606" s="1"/>
      <c r="H606" s="1"/>
      <c r="I606" s="1"/>
      <c r="J606" s="1"/>
      <c r="K606">
        <f>_xlfn.XLOOKUP(L_CC[[#This Row],[PC center]],L_PC[Profit center],L_PC[PC name])</f>
        <v>0</v>
      </c>
      <c r="L606" t="str">
        <f>_xlfn.XLOOKUP(L_CC[[#This Row],[Fund center]],L_FC[Fund center],L_FC[Site],"")</f>
        <v>HNT</v>
      </c>
      <c r="M606" s="4">
        <v>0</v>
      </c>
      <c r="N606" s="4">
        <v>0</v>
      </c>
      <c r="O606" s="4" t="str">
        <v>1400501000_</v>
      </c>
      <c r="P606" s="4" t="str">
        <v>1400501000_</v>
      </c>
      <c r="Q606" s="4" t="str">
        <v>HNT/BP chung</v>
      </c>
      <c r="R606" s="4" t="str">
        <v>Dược</v>
      </c>
      <c r="S606" s="4" t="str">
        <v>-</v>
      </c>
    </row>
    <row r="607" spans="3:19" ht="13.8" x14ac:dyDescent="0.3">
      <c r="C607" s="1" t="s">
        <v>547</v>
      </c>
      <c r="D607" s="1" t="s">
        <v>2744</v>
      </c>
      <c r="E607" s="1" t="s">
        <v>2074</v>
      </c>
      <c r="F607" s="1" t="s">
        <v>3658</v>
      </c>
      <c r="G607" s="1"/>
      <c r="H607" s="1"/>
      <c r="I607" s="1"/>
      <c r="J607" s="1"/>
      <c r="K607">
        <f>_xlfn.XLOOKUP(L_CC[[#This Row],[PC center]],L_PC[Profit center],L_PC[PC name])</f>
        <v>0</v>
      </c>
      <c r="L607" t="str">
        <f>_xlfn.XLOOKUP(L_CC[[#This Row],[Fund center]],L_FC[Fund center],L_FC[Site],"")</f>
        <v>HNT</v>
      </c>
      <c r="M607" s="4">
        <v>0</v>
      </c>
      <c r="N607" s="4">
        <v>0</v>
      </c>
      <c r="O607" s="4" t="str">
        <v>1400502000_</v>
      </c>
      <c r="P607" s="4" t="str">
        <v>1400502000_</v>
      </c>
      <c r="Q607" s="4" t="str">
        <v>HNT/BP chung</v>
      </c>
      <c r="R607" s="4" t="str">
        <v>Dược</v>
      </c>
      <c r="S607" s="4" t="str">
        <v>-</v>
      </c>
    </row>
    <row r="608" spans="3:19" ht="13.8" x14ac:dyDescent="0.3">
      <c r="C608" s="1" t="s">
        <v>548</v>
      </c>
      <c r="D608" s="1" t="s">
        <v>3162</v>
      </c>
      <c r="E608" s="1" t="s">
        <v>2074</v>
      </c>
      <c r="F608" s="1" t="s">
        <v>3658</v>
      </c>
      <c r="G608" s="1"/>
      <c r="H608" s="1"/>
      <c r="I608" s="1"/>
      <c r="J608" s="1"/>
      <c r="K608">
        <f>_xlfn.XLOOKUP(L_CC[[#This Row],[PC center]],L_PC[Profit center],L_PC[PC name])</f>
        <v>0</v>
      </c>
      <c r="L608" t="str">
        <f>_xlfn.XLOOKUP(L_CC[[#This Row],[Fund center]],L_FC[Fund center],L_FC[Site],"")</f>
        <v>HNT</v>
      </c>
      <c r="M608" s="4">
        <v>0</v>
      </c>
      <c r="N608" s="4">
        <v>0</v>
      </c>
      <c r="O608" s="4" t="str">
        <v>1400502001_</v>
      </c>
      <c r="P608" s="4" t="str">
        <v>1400502001_</v>
      </c>
      <c r="Q608" s="4" t="str">
        <v>HNT/BP chung</v>
      </c>
      <c r="R608" s="4" t="str">
        <v>Dược</v>
      </c>
      <c r="S608" s="4" t="str">
        <v>-</v>
      </c>
    </row>
    <row r="609" spans="3:19" ht="13.8" x14ac:dyDescent="0.3">
      <c r="C609" s="1" t="s">
        <v>549</v>
      </c>
      <c r="D609" s="1" t="s">
        <v>2745</v>
      </c>
      <c r="E609" s="1" t="s">
        <v>2074</v>
      </c>
      <c r="F609" s="1" t="s">
        <v>2105</v>
      </c>
      <c r="G609" s="1"/>
      <c r="H609" s="1"/>
      <c r="I609" s="1"/>
      <c r="J609" s="1"/>
      <c r="K609">
        <f>_xlfn.XLOOKUP(L_CC[[#This Row],[PC center]],L_PC[Profit center],L_PC[PC name])</f>
        <v>0</v>
      </c>
      <c r="L609" t="str">
        <f>_xlfn.XLOOKUP(L_CC[[#This Row],[Fund center]],L_FC[Fund center],L_FC[Site],"")</f>
        <v>HNT</v>
      </c>
      <c r="M609" s="4">
        <v>0</v>
      </c>
      <c r="N609" s="4">
        <v>0</v>
      </c>
      <c r="O609" s="4" t="str">
        <v>1400901000_</v>
      </c>
      <c r="P609" s="4" t="str">
        <v>1400901000_</v>
      </c>
      <c r="Q609" s="4" t="str">
        <v>HNT/BP chung</v>
      </c>
      <c r="R609" s="4" t="str">
        <v>CK khác</v>
      </c>
      <c r="S609" s="4" t="str">
        <v>-</v>
      </c>
    </row>
    <row r="610" spans="3:19" ht="13.8" x14ac:dyDescent="0.3">
      <c r="C610" s="1" t="s">
        <v>2746</v>
      </c>
      <c r="D610" s="1" t="s">
        <v>2747</v>
      </c>
      <c r="E610" s="1" t="s">
        <v>2076</v>
      </c>
      <c r="F610" s="1" t="s">
        <v>4</v>
      </c>
      <c r="G610" s="1"/>
      <c r="H610" s="1"/>
      <c r="I610" s="1"/>
      <c r="J610" s="1" t="s">
        <v>3690</v>
      </c>
      <c r="K610">
        <f>_xlfn.XLOOKUP(L_CC[[#This Row],[PC center]],L_PC[Profit center],L_PC[PC name])</f>
        <v>0</v>
      </c>
      <c r="L610" t="str">
        <f>_xlfn.XLOOKUP(L_CC[[#This Row],[Fund center]],L_FC[Fund center],L_FC[Site],"")</f>
        <v>HHL</v>
      </c>
      <c r="M610" s="4">
        <v>0</v>
      </c>
      <c r="N610" s="4">
        <v>0</v>
      </c>
      <c r="O610" s="4" t="str">
        <v>1500000000_</v>
      </c>
      <c r="P610" s="4" t="str">
        <v>1500000000_</v>
      </c>
      <c r="Q610" s="4" t="str">
        <v>HHL/BP chung</v>
      </c>
      <c r="R610" s="4" t="e">
        <v>#N/A</v>
      </c>
      <c r="S610" s="4" t="str">
        <v>-</v>
      </c>
    </row>
    <row r="611" spans="3:19" ht="13.8" x14ac:dyDescent="0.3">
      <c r="C611" s="1" t="s">
        <v>550</v>
      </c>
      <c r="D611" s="1" t="s">
        <v>2748</v>
      </c>
      <c r="E611" s="1" t="s">
        <v>2076</v>
      </c>
      <c r="F611" s="1" t="s">
        <v>4</v>
      </c>
      <c r="G611" s="1"/>
      <c r="H611" s="1"/>
      <c r="I611" s="1"/>
      <c r="J611" s="1" t="s">
        <v>3690</v>
      </c>
      <c r="K611">
        <f>_xlfn.XLOOKUP(L_CC[[#This Row],[PC center]],L_PC[Profit center],L_PC[PC name])</f>
        <v>0</v>
      </c>
      <c r="L611" t="str">
        <f>_xlfn.XLOOKUP(L_CC[[#This Row],[Fund center]],L_FC[Fund center],L_FC[Site],"")</f>
        <v>HHL</v>
      </c>
      <c r="M611" s="4">
        <v>0</v>
      </c>
      <c r="N611" s="4">
        <v>0</v>
      </c>
      <c r="O611" s="4" t="str">
        <v>1500100000_</v>
      </c>
      <c r="P611" s="4" t="str">
        <v>1500100000_</v>
      </c>
      <c r="Q611" s="4" t="str">
        <v>HHL/BP chung</v>
      </c>
      <c r="R611" s="4" t="e">
        <v>#N/A</v>
      </c>
      <c r="S611" s="4" t="str">
        <v>-</v>
      </c>
    </row>
    <row r="612" spans="3:19" ht="13.8" x14ac:dyDescent="0.3">
      <c r="C612" s="1" t="s">
        <v>551</v>
      </c>
      <c r="D612" s="1" t="s">
        <v>2749</v>
      </c>
      <c r="E612" s="1" t="s">
        <v>2076</v>
      </c>
      <c r="F612" s="1" t="s">
        <v>4</v>
      </c>
      <c r="G612" s="1"/>
      <c r="H612" s="1"/>
      <c r="I612" s="1"/>
      <c r="J612" s="1" t="s">
        <v>3690</v>
      </c>
      <c r="K612">
        <f>_xlfn.XLOOKUP(L_CC[[#This Row],[PC center]],L_PC[Profit center],L_PC[PC name])</f>
        <v>0</v>
      </c>
      <c r="L612" t="str">
        <f>_xlfn.XLOOKUP(L_CC[[#This Row],[Fund center]],L_FC[Fund center],L_FC[Site],"")</f>
        <v>HHL</v>
      </c>
      <c r="M612" s="4">
        <v>0</v>
      </c>
      <c r="N612" s="4">
        <v>0</v>
      </c>
      <c r="O612" s="4" t="str">
        <v>1500101000_</v>
      </c>
      <c r="P612" s="4" t="str">
        <v>1500101000_</v>
      </c>
      <c r="Q612" s="4" t="str">
        <v>HHL/BP chung</v>
      </c>
      <c r="R612" s="4" t="e">
        <v>#N/A</v>
      </c>
      <c r="S612" s="4" t="str">
        <v>-</v>
      </c>
    </row>
    <row r="613" spans="3:19" ht="13.8" x14ac:dyDescent="0.3">
      <c r="C613" s="1" t="s">
        <v>552</v>
      </c>
      <c r="D613" s="1" t="s">
        <v>2750</v>
      </c>
      <c r="E613" s="1" t="s">
        <v>2076</v>
      </c>
      <c r="F613" s="1" t="s">
        <v>4</v>
      </c>
      <c r="G613" s="1"/>
      <c r="H613" s="1"/>
      <c r="I613" s="1"/>
      <c r="J613" s="1" t="s">
        <v>3690</v>
      </c>
      <c r="K613">
        <f>_xlfn.XLOOKUP(L_CC[[#This Row],[PC center]],L_PC[Profit center],L_PC[PC name])</f>
        <v>0</v>
      </c>
      <c r="L613" t="str">
        <f>_xlfn.XLOOKUP(L_CC[[#This Row],[Fund center]],L_FC[Fund center],L_FC[Site],"")</f>
        <v>HHL</v>
      </c>
      <c r="M613" s="4">
        <v>0</v>
      </c>
      <c r="N613" s="4">
        <v>0</v>
      </c>
      <c r="O613" s="4" t="str">
        <v>1500102000_</v>
      </c>
      <c r="P613" s="4" t="str">
        <v>1500102000_</v>
      </c>
      <c r="Q613" s="4" t="str">
        <v>HHL/BP chung</v>
      </c>
      <c r="R613" s="4" t="e">
        <v>#N/A</v>
      </c>
      <c r="S613" s="4" t="str">
        <v>-</v>
      </c>
    </row>
    <row r="614" spans="3:19" ht="13.8" x14ac:dyDescent="0.3">
      <c r="C614" s="1" t="s">
        <v>553</v>
      </c>
      <c r="D614" s="1" t="s">
        <v>2751</v>
      </c>
      <c r="E614" s="1" t="s">
        <v>2076</v>
      </c>
      <c r="F614" s="1" t="s">
        <v>4</v>
      </c>
      <c r="G614" s="1"/>
      <c r="H614" s="1"/>
      <c r="I614" s="1"/>
      <c r="J614" s="1" t="s">
        <v>3690</v>
      </c>
      <c r="K614">
        <f>_xlfn.XLOOKUP(L_CC[[#This Row],[PC center]],L_PC[Profit center],L_PC[PC name])</f>
        <v>0</v>
      </c>
      <c r="L614" t="str">
        <f>_xlfn.XLOOKUP(L_CC[[#This Row],[Fund center]],L_FC[Fund center],L_FC[Site],"")</f>
        <v>HHL</v>
      </c>
      <c r="M614" s="4">
        <v>0</v>
      </c>
      <c r="N614" s="4">
        <v>0</v>
      </c>
      <c r="O614" s="4" t="str">
        <v>1500103000_</v>
      </c>
      <c r="P614" s="4" t="str">
        <v>1500103000_</v>
      </c>
      <c r="Q614" s="4" t="str">
        <v>HHL/BP chung</v>
      </c>
      <c r="R614" s="4" t="e">
        <v>#N/A</v>
      </c>
      <c r="S614" s="4" t="str">
        <v>-</v>
      </c>
    </row>
    <row r="615" spans="3:19" ht="13.8" x14ac:dyDescent="0.3">
      <c r="C615" s="1" t="s">
        <v>554</v>
      </c>
      <c r="D615" s="1" t="s">
        <v>2752</v>
      </c>
      <c r="E615" s="1" t="s">
        <v>2076</v>
      </c>
      <c r="F615" s="1" t="s">
        <v>4</v>
      </c>
      <c r="G615" s="1"/>
      <c r="H615" s="1"/>
      <c r="I615" s="1"/>
      <c r="J615" s="1" t="s">
        <v>3690</v>
      </c>
      <c r="K615">
        <f>_xlfn.XLOOKUP(L_CC[[#This Row],[PC center]],L_PC[Profit center],L_PC[PC name])</f>
        <v>0</v>
      </c>
      <c r="L615" t="str">
        <f>_xlfn.XLOOKUP(L_CC[[#This Row],[Fund center]],L_FC[Fund center],L_FC[Site],"")</f>
        <v>HHL</v>
      </c>
      <c r="M615" s="4">
        <v>0</v>
      </c>
      <c r="N615" s="4">
        <v>0</v>
      </c>
      <c r="O615" s="4" t="str">
        <v>1500104000_</v>
      </c>
      <c r="P615" s="4" t="str">
        <v>1500104000_</v>
      </c>
      <c r="Q615" s="4" t="str">
        <v>HHL/BP chung</v>
      </c>
      <c r="R615" s="4" t="e">
        <v>#N/A</v>
      </c>
      <c r="S615" s="4" t="str">
        <v>-</v>
      </c>
    </row>
    <row r="616" spans="3:19" ht="13.8" x14ac:dyDescent="0.3">
      <c r="C616" s="1" t="s">
        <v>555</v>
      </c>
      <c r="D616" s="1" t="s">
        <v>2753</v>
      </c>
      <c r="E616" s="1" t="s">
        <v>2076</v>
      </c>
      <c r="F616" s="1" t="s">
        <v>4</v>
      </c>
      <c r="G616" s="1"/>
      <c r="H616" s="1"/>
      <c r="I616" s="1"/>
      <c r="J616" s="1" t="s">
        <v>3690</v>
      </c>
      <c r="K616">
        <f>_xlfn.XLOOKUP(L_CC[[#This Row],[PC center]],L_PC[Profit center],L_PC[PC name])</f>
        <v>0</v>
      </c>
      <c r="L616" t="str">
        <f>_xlfn.XLOOKUP(L_CC[[#This Row],[Fund center]],L_FC[Fund center],L_FC[Site],"")</f>
        <v>HHL</v>
      </c>
      <c r="M616" s="4">
        <v>0</v>
      </c>
      <c r="N616" s="4">
        <v>0</v>
      </c>
      <c r="O616" s="4" t="str">
        <v>1500105000_</v>
      </c>
      <c r="P616" s="4" t="str">
        <v>1500105000_</v>
      </c>
      <c r="Q616" s="4" t="str">
        <v>HHL/BP chung</v>
      </c>
      <c r="R616" s="4" t="e">
        <v>#N/A</v>
      </c>
      <c r="S616" s="4" t="str">
        <v>-</v>
      </c>
    </row>
    <row r="617" spans="3:19" ht="13.8" x14ac:dyDescent="0.3">
      <c r="C617" s="1" t="s">
        <v>556</v>
      </c>
      <c r="D617" s="1" t="s">
        <v>2754</v>
      </c>
      <c r="E617" s="1" t="s">
        <v>2076</v>
      </c>
      <c r="F617" s="1" t="s">
        <v>4</v>
      </c>
      <c r="G617" s="1"/>
      <c r="H617" s="1"/>
      <c r="I617" s="1"/>
      <c r="J617" s="1" t="s">
        <v>3690</v>
      </c>
      <c r="K617">
        <f>_xlfn.XLOOKUP(L_CC[[#This Row],[PC center]],L_PC[Profit center],L_PC[PC name])</f>
        <v>0</v>
      </c>
      <c r="L617" t="str">
        <f>_xlfn.XLOOKUP(L_CC[[#This Row],[Fund center]],L_FC[Fund center],L_FC[Site],"")</f>
        <v>HHL</v>
      </c>
      <c r="M617" s="4">
        <v>0</v>
      </c>
      <c r="N617" s="4">
        <v>0</v>
      </c>
      <c r="O617" s="4" t="str">
        <v>1500107000_</v>
      </c>
      <c r="P617" s="4" t="str">
        <v>1500107000_</v>
      </c>
      <c r="Q617" s="4" t="str">
        <v>HHL/BP chung</v>
      </c>
      <c r="R617" s="4" t="e">
        <v>#N/A</v>
      </c>
      <c r="S617" s="4" t="str">
        <v>-</v>
      </c>
    </row>
    <row r="618" spans="3:19" ht="13.8" x14ac:dyDescent="0.3">
      <c r="C618" s="1" t="s">
        <v>557</v>
      </c>
      <c r="D618" s="1" t="s">
        <v>2755</v>
      </c>
      <c r="E618" s="1" t="s">
        <v>2076</v>
      </c>
      <c r="F618" s="1" t="s">
        <v>4</v>
      </c>
      <c r="G618" s="1"/>
      <c r="H618" s="1"/>
      <c r="I618" s="1"/>
      <c r="J618" s="1" t="s">
        <v>3690</v>
      </c>
      <c r="K618">
        <f>_xlfn.XLOOKUP(L_CC[[#This Row],[PC center]],L_PC[Profit center],L_PC[PC name])</f>
        <v>0</v>
      </c>
      <c r="L618" t="str">
        <f>_xlfn.XLOOKUP(L_CC[[#This Row],[Fund center]],L_FC[Fund center],L_FC[Site],"")</f>
        <v>HHL</v>
      </c>
      <c r="M618" s="4">
        <v>0</v>
      </c>
      <c r="N618" s="4">
        <v>0</v>
      </c>
      <c r="O618" s="4" t="str">
        <v>1500108000_</v>
      </c>
      <c r="P618" s="4" t="str">
        <v>1500108000_</v>
      </c>
      <c r="Q618" s="4" t="str">
        <v>HHL/BP chung</v>
      </c>
      <c r="R618" s="4" t="e">
        <v>#N/A</v>
      </c>
      <c r="S618" s="4" t="str">
        <v>-</v>
      </c>
    </row>
    <row r="619" spans="3:19" ht="13.8" x14ac:dyDescent="0.3">
      <c r="C619" s="1" t="s">
        <v>558</v>
      </c>
      <c r="D619" s="1" t="s">
        <v>2756</v>
      </c>
      <c r="E619" s="1" t="s">
        <v>2076</v>
      </c>
      <c r="F619" s="1" t="s">
        <v>4</v>
      </c>
      <c r="G619" s="1"/>
      <c r="H619" s="1"/>
      <c r="I619" s="1"/>
      <c r="J619" s="1" t="s">
        <v>3690</v>
      </c>
      <c r="K619">
        <f>_xlfn.XLOOKUP(L_CC[[#This Row],[PC center]],L_PC[Profit center],L_PC[PC name])</f>
        <v>0</v>
      </c>
      <c r="L619" t="str">
        <f>_xlfn.XLOOKUP(L_CC[[#This Row],[Fund center]],L_FC[Fund center],L_FC[Site],"")</f>
        <v>HHL</v>
      </c>
      <c r="M619" s="4">
        <v>0</v>
      </c>
      <c r="N619" s="4">
        <v>0</v>
      </c>
      <c r="O619" s="4" t="str">
        <v>1500109000_</v>
      </c>
      <c r="P619" s="4" t="str">
        <v>1500109000_</v>
      </c>
      <c r="Q619" s="4" t="str">
        <v>HHL/BP chung</v>
      </c>
      <c r="R619" s="4" t="e">
        <v>#N/A</v>
      </c>
      <c r="S619" s="4" t="str">
        <v>-</v>
      </c>
    </row>
    <row r="620" spans="3:19" ht="13.8" x14ac:dyDescent="0.3">
      <c r="C620" s="1" t="s">
        <v>559</v>
      </c>
      <c r="D620" s="1" t="s">
        <v>2757</v>
      </c>
      <c r="E620" s="1" t="s">
        <v>2076</v>
      </c>
      <c r="F620" s="1" t="s">
        <v>4</v>
      </c>
      <c r="G620" s="1"/>
      <c r="H620" s="1"/>
      <c r="I620" s="1"/>
      <c r="J620" s="1" t="s">
        <v>3690</v>
      </c>
      <c r="K620">
        <f>_xlfn.XLOOKUP(L_CC[[#This Row],[PC center]],L_PC[Profit center],L_PC[PC name])</f>
        <v>0</v>
      </c>
      <c r="L620" t="str">
        <f>_xlfn.XLOOKUP(L_CC[[#This Row],[Fund center]],L_FC[Fund center],L_FC[Site],"")</f>
        <v>HHL</v>
      </c>
      <c r="M620" s="4">
        <v>0</v>
      </c>
      <c r="N620" s="4">
        <v>0</v>
      </c>
      <c r="O620" s="4" t="str">
        <v>1500111000_</v>
      </c>
      <c r="P620" s="4" t="str">
        <v>1500111000_</v>
      </c>
      <c r="Q620" s="4" t="str">
        <v>HHL/BP chung</v>
      </c>
      <c r="R620" s="4" t="e">
        <v>#N/A</v>
      </c>
      <c r="S620" s="4" t="str">
        <v>-</v>
      </c>
    </row>
    <row r="621" spans="3:19" ht="13.8" x14ac:dyDescent="0.3">
      <c r="C621" s="1" t="s">
        <v>560</v>
      </c>
      <c r="D621" s="1" t="s">
        <v>2758</v>
      </c>
      <c r="E621" s="1" t="s">
        <v>2076</v>
      </c>
      <c r="F621" s="1" t="s">
        <v>4</v>
      </c>
      <c r="G621" s="1"/>
      <c r="H621" s="1"/>
      <c r="I621" s="1"/>
      <c r="J621" s="1" t="s">
        <v>3690</v>
      </c>
      <c r="K621">
        <f>_xlfn.XLOOKUP(L_CC[[#This Row],[PC center]],L_PC[Profit center],L_PC[PC name])</f>
        <v>0</v>
      </c>
      <c r="L621" t="str">
        <f>_xlfn.XLOOKUP(L_CC[[#This Row],[Fund center]],L_FC[Fund center],L_FC[Site],"")</f>
        <v>HHL</v>
      </c>
      <c r="M621" s="4">
        <v>0</v>
      </c>
      <c r="N621" s="4">
        <v>0</v>
      </c>
      <c r="O621" s="4" t="str">
        <v>1500112000_</v>
      </c>
      <c r="P621" s="4" t="str">
        <v>1500112000_</v>
      </c>
      <c r="Q621" s="4" t="str">
        <v>HHL/BP chung</v>
      </c>
      <c r="R621" s="4" t="e">
        <v>#N/A</v>
      </c>
      <c r="S621" s="4" t="str">
        <v>-</v>
      </c>
    </row>
    <row r="622" spans="3:19" ht="13.8" x14ac:dyDescent="0.3">
      <c r="C622" s="1" t="s">
        <v>561</v>
      </c>
      <c r="D622" s="1" t="s">
        <v>2759</v>
      </c>
      <c r="E622" s="1" t="s">
        <v>2076</v>
      </c>
      <c r="F622" s="1" t="s">
        <v>4</v>
      </c>
      <c r="G622" s="1"/>
      <c r="H622" s="1"/>
      <c r="I622" s="1"/>
      <c r="J622" s="1" t="s">
        <v>3690</v>
      </c>
      <c r="K622">
        <f>_xlfn.XLOOKUP(L_CC[[#This Row],[PC center]],L_PC[Profit center],L_PC[PC name])</f>
        <v>0</v>
      </c>
      <c r="L622" t="str">
        <f>_xlfn.XLOOKUP(L_CC[[#This Row],[Fund center]],L_FC[Fund center],L_FC[Site],"")</f>
        <v>HHL</v>
      </c>
      <c r="M622" s="4">
        <v>0</v>
      </c>
      <c r="N622" s="4">
        <v>0</v>
      </c>
      <c r="O622" s="4" t="str">
        <v>1500113000_</v>
      </c>
      <c r="P622" s="4" t="str">
        <v>1500113000_</v>
      </c>
      <c r="Q622" s="4" t="str">
        <v>HHL/BP chung</v>
      </c>
      <c r="R622" s="4" t="e">
        <v>#N/A</v>
      </c>
      <c r="S622" s="4" t="str">
        <v>-</v>
      </c>
    </row>
    <row r="623" spans="3:19" ht="13.8" x14ac:dyDescent="0.3">
      <c r="C623" s="1" t="s">
        <v>562</v>
      </c>
      <c r="D623" s="1" t="s">
        <v>2760</v>
      </c>
      <c r="E623" s="1" t="s">
        <v>2076</v>
      </c>
      <c r="F623" s="1" t="s">
        <v>4</v>
      </c>
      <c r="G623" s="1"/>
      <c r="H623" s="1"/>
      <c r="I623" s="1"/>
      <c r="J623" s="1" t="s">
        <v>3690</v>
      </c>
      <c r="K623">
        <f>_xlfn.XLOOKUP(L_CC[[#This Row],[PC center]],L_PC[Profit center],L_PC[PC name])</f>
        <v>0</v>
      </c>
      <c r="L623" t="str">
        <f>_xlfn.XLOOKUP(L_CC[[#This Row],[Fund center]],L_FC[Fund center],L_FC[Site],"")</f>
        <v>HHL</v>
      </c>
      <c r="M623" s="4">
        <v>0</v>
      </c>
      <c r="N623" s="4">
        <v>0</v>
      </c>
      <c r="O623" s="4" t="str">
        <v>1500114000_</v>
      </c>
      <c r="P623" s="4" t="str">
        <v>1500114000_</v>
      </c>
      <c r="Q623" s="4" t="str">
        <v>HHL/BP chung</v>
      </c>
      <c r="R623" s="4" t="e">
        <v>#N/A</v>
      </c>
      <c r="S623" s="4" t="str">
        <v>-</v>
      </c>
    </row>
    <row r="624" spans="3:19" ht="13.8" x14ac:dyDescent="0.3">
      <c r="C624" s="1" t="s">
        <v>563</v>
      </c>
      <c r="D624" s="1" t="s">
        <v>2761</v>
      </c>
      <c r="E624" s="1" t="s">
        <v>2076</v>
      </c>
      <c r="F624" s="1" t="s">
        <v>4</v>
      </c>
      <c r="G624" s="1"/>
      <c r="H624" s="1"/>
      <c r="I624" s="1"/>
      <c r="J624" s="1" t="s">
        <v>3690</v>
      </c>
      <c r="K624">
        <f>_xlfn.XLOOKUP(L_CC[[#This Row],[PC center]],L_PC[Profit center],L_PC[PC name])</f>
        <v>0</v>
      </c>
      <c r="L624" t="str">
        <f>_xlfn.XLOOKUP(L_CC[[#This Row],[Fund center]],L_FC[Fund center],L_FC[Site],"")</f>
        <v>HHL</v>
      </c>
      <c r="M624" s="4">
        <v>0</v>
      </c>
      <c r="N624" s="4">
        <v>0</v>
      </c>
      <c r="O624" s="4" t="str">
        <v>1500115000_</v>
      </c>
      <c r="P624" s="4" t="str">
        <v>1500115000_</v>
      </c>
      <c r="Q624" s="4" t="str">
        <v>HHL/BP chung</v>
      </c>
      <c r="R624" s="4" t="e">
        <v>#N/A</v>
      </c>
      <c r="S624" s="4" t="str">
        <v>-</v>
      </c>
    </row>
    <row r="625" spans="3:19" ht="13.8" x14ac:dyDescent="0.3">
      <c r="C625" s="1" t="s">
        <v>564</v>
      </c>
      <c r="D625" s="1" t="s">
        <v>2762</v>
      </c>
      <c r="E625" s="1" t="s">
        <v>2076</v>
      </c>
      <c r="F625" s="1" t="s">
        <v>4</v>
      </c>
      <c r="G625" s="1"/>
      <c r="H625" s="1"/>
      <c r="I625" s="1"/>
      <c r="J625" s="1" t="s">
        <v>3690</v>
      </c>
      <c r="K625">
        <f>_xlfn.XLOOKUP(L_CC[[#This Row],[PC center]],L_PC[Profit center],L_PC[PC name])</f>
        <v>0</v>
      </c>
      <c r="L625" t="str">
        <f>_xlfn.XLOOKUP(L_CC[[#This Row],[Fund center]],L_FC[Fund center],L_FC[Site],"")</f>
        <v>HHL</v>
      </c>
      <c r="M625" s="4">
        <v>0</v>
      </c>
      <c r="N625" s="4">
        <v>0</v>
      </c>
      <c r="O625" s="4" t="str">
        <v>1500116000_</v>
      </c>
      <c r="P625" s="4" t="str">
        <v>1500116000_</v>
      </c>
      <c r="Q625" s="4" t="str">
        <v>HHL/BP chung</v>
      </c>
      <c r="R625" s="4" t="e">
        <v>#N/A</v>
      </c>
      <c r="S625" s="4" t="str">
        <v>-</v>
      </c>
    </row>
    <row r="626" spans="3:19" ht="13.8" x14ac:dyDescent="0.3">
      <c r="C626" s="1" t="s">
        <v>565</v>
      </c>
      <c r="D626" s="1" t="s">
        <v>2763</v>
      </c>
      <c r="E626" s="1" t="s">
        <v>2076</v>
      </c>
      <c r="F626" s="1" t="s">
        <v>4</v>
      </c>
      <c r="G626" s="1"/>
      <c r="H626" s="1"/>
      <c r="I626" s="1"/>
      <c r="J626" s="1" t="s">
        <v>3690</v>
      </c>
      <c r="K626">
        <f>_xlfn.XLOOKUP(L_CC[[#This Row],[PC center]],L_PC[Profit center],L_PC[PC name])</f>
        <v>0</v>
      </c>
      <c r="L626" t="str">
        <f>_xlfn.XLOOKUP(L_CC[[#This Row],[Fund center]],L_FC[Fund center],L_FC[Site],"")</f>
        <v>HHL</v>
      </c>
      <c r="M626" s="4">
        <v>0</v>
      </c>
      <c r="N626" s="4">
        <v>0</v>
      </c>
      <c r="O626" s="4" t="str">
        <v>1500117000_</v>
      </c>
      <c r="P626" s="4" t="str">
        <v>1500117000_</v>
      </c>
      <c r="Q626" s="4" t="str">
        <v>HHL/BP chung</v>
      </c>
      <c r="R626" s="4" t="e">
        <v>#N/A</v>
      </c>
      <c r="S626" s="4" t="str">
        <v>-</v>
      </c>
    </row>
    <row r="627" spans="3:19" ht="13.8" x14ac:dyDescent="0.3">
      <c r="C627" s="1" t="s">
        <v>566</v>
      </c>
      <c r="D627" s="1" t="s">
        <v>2764</v>
      </c>
      <c r="E627" s="1" t="s">
        <v>2076</v>
      </c>
      <c r="F627" s="1" t="s">
        <v>4</v>
      </c>
      <c r="G627" s="1"/>
      <c r="H627" s="1"/>
      <c r="I627" s="1"/>
      <c r="J627" s="1" t="s">
        <v>3690</v>
      </c>
      <c r="K627">
        <f>_xlfn.XLOOKUP(L_CC[[#This Row],[PC center]],L_PC[Profit center],L_PC[PC name])</f>
        <v>0</v>
      </c>
      <c r="L627" t="str">
        <f>_xlfn.XLOOKUP(L_CC[[#This Row],[Fund center]],L_FC[Fund center],L_FC[Site],"")</f>
        <v>HHL</v>
      </c>
      <c r="M627" s="4">
        <v>0</v>
      </c>
      <c r="N627" s="4">
        <v>0</v>
      </c>
      <c r="O627" s="4" t="str">
        <v>1500119000_</v>
      </c>
      <c r="P627" s="4" t="str">
        <v>1500119000_</v>
      </c>
      <c r="Q627" s="4" t="str">
        <v>HHL/BP chung</v>
      </c>
      <c r="R627" s="4" t="e">
        <v>#N/A</v>
      </c>
      <c r="S627" s="4" t="str">
        <v>-</v>
      </c>
    </row>
    <row r="628" spans="3:19" ht="13.8" x14ac:dyDescent="0.3">
      <c r="C628" s="1" t="s">
        <v>567</v>
      </c>
      <c r="D628" s="1" t="s">
        <v>2765</v>
      </c>
      <c r="E628" s="1" t="s">
        <v>2076</v>
      </c>
      <c r="F628" s="1" t="s">
        <v>4</v>
      </c>
      <c r="G628" s="1"/>
      <c r="H628" s="1"/>
      <c r="I628" s="1"/>
      <c r="J628" s="1" t="s">
        <v>3690</v>
      </c>
      <c r="K628">
        <f>_xlfn.XLOOKUP(L_CC[[#This Row],[PC center]],L_PC[Profit center],L_PC[PC name])</f>
        <v>0</v>
      </c>
      <c r="L628" t="str">
        <f>_xlfn.XLOOKUP(L_CC[[#This Row],[Fund center]],L_FC[Fund center],L_FC[Site],"")</f>
        <v>HHL</v>
      </c>
      <c r="M628" s="4">
        <v>0</v>
      </c>
      <c r="N628" s="4">
        <v>0</v>
      </c>
      <c r="O628" s="4" t="str">
        <v>1500201000_</v>
      </c>
      <c r="P628" s="4" t="str">
        <v>1500201000_</v>
      </c>
      <c r="Q628" s="4" t="str">
        <v>HHL/BP chung</v>
      </c>
      <c r="R628" s="4" t="e">
        <v>#N/A</v>
      </c>
      <c r="S628" s="4" t="str">
        <v>-</v>
      </c>
    </row>
    <row r="629" spans="3:19" ht="13.8" x14ac:dyDescent="0.3">
      <c r="C629" s="1" t="s">
        <v>568</v>
      </c>
      <c r="D629" s="1" t="s">
        <v>2766</v>
      </c>
      <c r="E629" s="1" t="s">
        <v>2076</v>
      </c>
      <c r="F629" s="1" t="s">
        <v>4</v>
      </c>
      <c r="G629" s="1"/>
      <c r="H629" s="1"/>
      <c r="I629" s="1"/>
      <c r="J629" s="1" t="s">
        <v>3690</v>
      </c>
      <c r="K629">
        <f>_xlfn.XLOOKUP(L_CC[[#This Row],[PC center]],L_PC[Profit center],L_PC[PC name])</f>
        <v>0</v>
      </c>
      <c r="L629" t="str">
        <f>_xlfn.XLOOKUP(L_CC[[#This Row],[Fund center]],L_FC[Fund center],L_FC[Site],"")</f>
        <v>HHL</v>
      </c>
      <c r="M629" s="4">
        <v>0</v>
      </c>
      <c r="N629" s="4">
        <v>0</v>
      </c>
      <c r="O629" s="4" t="str">
        <v>1500202000_</v>
      </c>
      <c r="P629" s="4" t="str">
        <v>1500202000_</v>
      </c>
      <c r="Q629" s="4" t="str">
        <v>HHL/BP chung</v>
      </c>
      <c r="R629" s="4" t="e">
        <v>#N/A</v>
      </c>
      <c r="S629" s="4" t="str">
        <v>-</v>
      </c>
    </row>
    <row r="630" spans="3:19" ht="13.8" x14ac:dyDescent="0.3">
      <c r="C630" s="1" t="s">
        <v>569</v>
      </c>
      <c r="D630" s="1" t="s">
        <v>2767</v>
      </c>
      <c r="E630" s="1" t="s">
        <v>2076</v>
      </c>
      <c r="F630" s="1" t="s">
        <v>4</v>
      </c>
      <c r="G630" s="1"/>
      <c r="H630" s="1"/>
      <c r="I630" s="1"/>
      <c r="J630" s="1" t="s">
        <v>3690</v>
      </c>
      <c r="K630">
        <f>_xlfn.XLOOKUP(L_CC[[#This Row],[PC center]],L_PC[Profit center],L_PC[PC name])</f>
        <v>0</v>
      </c>
      <c r="L630" t="str">
        <f>_xlfn.XLOOKUP(L_CC[[#This Row],[Fund center]],L_FC[Fund center],L_FC[Site],"")</f>
        <v>HHL</v>
      </c>
      <c r="M630" s="4">
        <v>0</v>
      </c>
      <c r="N630" s="4">
        <v>0</v>
      </c>
      <c r="O630" s="4" t="str">
        <v>1500203000_</v>
      </c>
      <c r="P630" s="4" t="str">
        <v>1500203000_</v>
      </c>
      <c r="Q630" s="4" t="str">
        <v>HHL/BP chung</v>
      </c>
      <c r="R630" s="4" t="e">
        <v>#N/A</v>
      </c>
      <c r="S630" s="4" t="str">
        <v>-</v>
      </c>
    </row>
    <row r="631" spans="3:19" ht="13.8" x14ac:dyDescent="0.3">
      <c r="C631" s="1" t="s">
        <v>570</v>
      </c>
      <c r="D631" s="1" t="s">
        <v>2768</v>
      </c>
      <c r="E631" s="1" t="s">
        <v>2076</v>
      </c>
      <c r="F631" s="1" t="s">
        <v>103</v>
      </c>
      <c r="G631" s="1"/>
      <c r="H631" s="1"/>
      <c r="I631" s="1"/>
      <c r="J631" s="1"/>
      <c r="K631">
        <f>_xlfn.XLOOKUP(L_CC[[#This Row],[PC center]],L_PC[Profit center],L_PC[PC name])</f>
        <v>0</v>
      </c>
      <c r="L631" t="str">
        <f>_xlfn.XLOOKUP(L_CC[[#This Row],[Fund center]],L_FC[Fund center],L_FC[Site],"")</f>
        <v>HHL</v>
      </c>
      <c r="M631" s="4">
        <v>0</v>
      </c>
      <c r="N631" s="4">
        <v>0</v>
      </c>
      <c r="O631" s="4" t="str">
        <v>1500301000_</v>
      </c>
      <c r="P631" s="4" t="str">
        <v>1500301000_</v>
      </c>
      <c r="Q631" s="4" t="str">
        <v>HHL/BP chung</v>
      </c>
      <c r="R631" s="4" t="str">
        <v>Xét nghiệm</v>
      </c>
      <c r="S631" s="4" t="str">
        <v>-</v>
      </c>
    </row>
    <row r="632" spans="3:19" ht="13.8" x14ac:dyDescent="0.3">
      <c r="C632" s="1" t="s">
        <v>571</v>
      </c>
      <c r="D632" s="1" t="s">
        <v>2769</v>
      </c>
      <c r="E632" s="1" t="s">
        <v>2076</v>
      </c>
      <c r="F632" s="1" t="s">
        <v>103</v>
      </c>
      <c r="G632" s="1"/>
      <c r="H632" s="1"/>
      <c r="I632" s="1"/>
      <c r="J632" s="1"/>
      <c r="K632">
        <f>_xlfn.XLOOKUP(L_CC[[#This Row],[PC center]],L_PC[Profit center],L_PC[PC name])</f>
        <v>0</v>
      </c>
      <c r="L632" t="str">
        <f>_xlfn.XLOOKUP(L_CC[[#This Row],[Fund center]],L_FC[Fund center],L_FC[Site],"")</f>
        <v>HHL</v>
      </c>
      <c r="M632" s="4">
        <v>0</v>
      </c>
      <c r="N632" s="4">
        <v>0</v>
      </c>
      <c r="O632" s="4" t="str">
        <v>1500301100_</v>
      </c>
      <c r="P632" s="4" t="str">
        <v>1500301100_</v>
      </c>
      <c r="Q632" s="4" t="str">
        <v>HHL/BP chung</v>
      </c>
      <c r="R632" s="4" t="str">
        <v>Xét nghiệm</v>
      </c>
      <c r="S632" s="4" t="str">
        <v>-</v>
      </c>
    </row>
    <row r="633" spans="3:19" ht="13.8" x14ac:dyDescent="0.3">
      <c r="C633" s="1" t="s">
        <v>572</v>
      </c>
      <c r="D633" s="1" t="s">
        <v>2770</v>
      </c>
      <c r="E633" s="1" t="s">
        <v>2076</v>
      </c>
      <c r="F633" s="1" t="s">
        <v>103</v>
      </c>
      <c r="G633" s="1"/>
      <c r="H633" s="1"/>
      <c r="I633" s="1"/>
      <c r="J633" s="1"/>
      <c r="K633">
        <f>_xlfn.XLOOKUP(L_CC[[#This Row],[PC center]],L_PC[Profit center],L_PC[PC name])</f>
        <v>0</v>
      </c>
      <c r="L633" t="str">
        <f>_xlfn.XLOOKUP(L_CC[[#This Row],[Fund center]],L_FC[Fund center],L_FC[Site],"")</f>
        <v>HHL</v>
      </c>
      <c r="M633" s="4">
        <v>0</v>
      </c>
      <c r="N633" s="4">
        <v>0</v>
      </c>
      <c r="O633" s="4" t="str">
        <v>1500301200_</v>
      </c>
      <c r="P633" s="4" t="str">
        <v>1500301200_</v>
      </c>
      <c r="Q633" s="4" t="str">
        <v>HHL/BP chung</v>
      </c>
      <c r="R633" s="4" t="str">
        <v>Xét nghiệm</v>
      </c>
      <c r="S633" s="4" t="str">
        <v>-</v>
      </c>
    </row>
    <row r="634" spans="3:19" ht="13.8" x14ac:dyDescent="0.3">
      <c r="C634" s="1" t="s">
        <v>573</v>
      </c>
      <c r="D634" s="1" t="s">
        <v>2771</v>
      </c>
      <c r="E634" s="1" t="s">
        <v>2076</v>
      </c>
      <c r="F634" s="1" t="s">
        <v>103</v>
      </c>
      <c r="G634" s="1"/>
      <c r="H634" s="1"/>
      <c r="I634" s="1"/>
      <c r="J634" s="1"/>
      <c r="K634">
        <f>_xlfn.XLOOKUP(L_CC[[#This Row],[PC center]],L_PC[Profit center],L_PC[PC name])</f>
        <v>0</v>
      </c>
      <c r="L634" t="str">
        <f>_xlfn.XLOOKUP(L_CC[[#This Row],[Fund center]],L_FC[Fund center],L_FC[Site],"")</f>
        <v>HHL</v>
      </c>
      <c r="M634" s="4">
        <v>0</v>
      </c>
      <c r="N634" s="4">
        <v>0</v>
      </c>
      <c r="O634" s="4" t="str">
        <v>1500301300_</v>
      </c>
      <c r="P634" s="4" t="str">
        <v>1500301300_</v>
      </c>
      <c r="Q634" s="4" t="str">
        <v>HHL/BP chung</v>
      </c>
      <c r="R634" s="4" t="str">
        <v>Xét nghiệm</v>
      </c>
      <c r="S634" s="4" t="str">
        <v>-</v>
      </c>
    </row>
    <row r="635" spans="3:19" ht="13.8" x14ac:dyDescent="0.3">
      <c r="C635" s="1" t="s">
        <v>574</v>
      </c>
      <c r="D635" s="1" t="s">
        <v>2772</v>
      </c>
      <c r="E635" s="1" t="s">
        <v>2076</v>
      </c>
      <c r="F635" s="1" t="s">
        <v>103</v>
      </c>
      <c r="G635" s="1"/>
      <c r="H635" s="1"/>
      <c r="I635" s="1"/>
      <c r="J635" s="1"/>
      <c r="K635">
        <f>_xlfn.XLOOKUP(L_CC[[#This Row],[PC center]],L_PC[Profit center],L_PC[PC name])</f>
        <v>0</v>
      </c>
      <c r="L635" t="str">
        <f>_xlfn.XLOOKUP(L_CC[[#This Row],[Fund center]],L_FC[Fund center],L_FC[Site],"")</f>
        <v>HHL</v>
      </c>
      <c r="M635" s="4">
        <v>0</v>
      </c>
      <c r="N635" s="4">
        <v>0</v>
      </c>
      <c r="O635" s="4" t="str">
        <v>1500301400_</v>
      </c>
      <c r="P635" s="4" t="str">
        <v>1500301400_</v>
      </c>
      <c r="Q635" s="4" t="str">
        <v>HHL/BP chung</v>
      </c>
      <c r="R635" s="4" t="str">
        <v>Xét nghiệm</v>
      </c>
      <c r="S635" s="4" t="str">
        <v>-</v>
      </c>
    </row>
    <row r="636" spans="3:19" ht="13.8" x14ac:dyDescent="0.3">
      <c r="C636" s="1" t="s">
        <v>575</v>
      </c>
      <c r="D636" s="1" t="s">
        <v>2773</v>
      </c>
      <c r="E636" s="1" t="s">
        <v>2076</v>
      </c>
      <c r="F636" s="1" t="s">
        <v>103</v>
      </c>
      <c r="G636" s="1"/>
      <c r="H636" s="1"/>
      <c r="I636" s="1"/>
      <c r="J636" s="1"/>
      <c r="K636">
        <f>_xlfn.XLOOKUP(L_CC[[#This Row],[PC center]],L_PC[Profit center],L_PC[PC name])</f>
        <v>0</v>
      </c>
      <c r="L636" t="str">
        <f>_xlfn.XLOOKUP(L_CC[[#This Row],[Fund center]],L_FC[Fund center],L_FC[Site],"")</f>
        <v>HHL</v>
      </c>
      <c r="M636" s="4">
        <v>0</v>
      </c>
      <c r="N636" s="4">
        <v>0</v>
      </c>
      <c r="O636" s="4" t="str">
        <v>1500301500_</v>
      </c>
      <c r="P636" s="4" t="str">
        <v>1500301500_</v>
      </c>
      <c r="Q636" s="4" t="str">
        <v>HHL/BP chung</v>
      </c>
      <c r="R636" s="4" t="str">
        <v>Xét nghiệm</v>
      </c>
      <c r="S636" s="4" t="str">
        <v>-</v>
      </c>
    </row>
    <row r="637" spans="3:19" ht="13.8" x14ac:dyDescent="0.3">
      <c r="C637" s="1" t="s">
        <v>576</v>
      </c>
      <c r="D637" s="1" t="s">
        <v>2774</v>
      </c>
      <c r="E637" s="1" t="s">
        <v>2076</v>
      </c>
      <c r="F637" s="1" t="s">
        <v>111</v>
      </c>
      <c r="G637" s="1"/>
      <c r="H637" s="1"/>
      <c r="I637" s="1"/>
      <c r="J637" s="1"/>
      <c r="K637">
        <f>_xlfn.XLOOKUP(L_CC[[#This Row],[PC center]],L_PC[Profit center],L_PC[PC name])</f>
        <v>0</v>
      </c>
      <c r="L637" t="str">
        <f>_xlfn.XLOOKUP(L_CC[[#This Row],[Fund center]],L_FC[Fund center],L_FC[Site],"")</f>
        <v>HHL</v>
      </c>
      <c r="M637" s="4">
        <v>0</v>
      </c>
      <c r="N637" s="4">
        <v>0</v>
      </c>
      <c r="O637" s="4" t="str">
        <v>1500302000_</v>
      </c>
      <c r="P637" s="4" t="str">
        <v>1500302000_</v>
      </c>
      <c r="Q637" s="4" t="str">
        <v>HHL/BP chung</v>
      </c>
      <c r="R637" s="4" t="str">
        <v>CĐHA</v>
      </c>
      <c r="S637" s="4" t="str">
        <v>-</v>
      </c>
    </row>
    <row r="638" spans="3:19" ht="13.8" x14ac:dyDescent="0.3">
      <c r="C638" s="1" t="s">
        <v>577</v>
      </c>
      <c r="D638" s="1" t="s">
        <v>2775</v>
      </c>
      <c r="E638" s="1" t="s">
        <v>2076</v>
      </c>
      <c r="F638" s="1" t="s">
        <v>111</v>
      </c>
      <c r="G638" s="1"/>
      <c r="H638" s="1"/>
      <c r="I638" s="1"/>
      <c r="J638" s="1"/>
      <c r="K638">
        <f>_xlfn.XLOOKUP(L_CC[[#This Row],[PC center]],L_PC[Profit center],L_PC[PC name])</f>
        <v>0</v>
      </c>
      <c r="L638" t="str">
        <f>_xlfn.XLOOKUP(L_CC[[#This Row],[Fund center]],L_FC[Fund center],L_FC[Site],"")</f>
        <v>HHL</v>
      </c>
      <c r="M638" s="4">
        <v>0</v>
      </c>
      <c r="N638" s="4">
        <v>0</v>
      </c>
      <c r="O638" s="4" t="str">
        <v>1500302100_</v>
      </c>
      <c r="P638" s="4" t="str">
        <v>1500302100_</v>
      </c>
      <c r="Q638" s="4" t="str">
        <v>HHL/BP chung</v>
      </c>
      <c r="R638" s="4" t="str">
        <v>CĐHA</v>
      </c>
      <c r="S638" s="4" t="str">
        <v>-</v>
      </c>
    </row>
    <row r="639" spans="3:19" ht="13.8" x14ac:dyDescent="0.3">
      <c r="C639" s="1" t="s">
        <v>578</v>
      </c>
      <c r="D639" s="1" t="s">
        <v>2776</v>
      </c>
      <c r="E639" s="1" t="s">
        <v>2076</v>
      </c>
      <c r="F639" s="1" t="s">
        <v>111</v>
      </c>
      <c r="G639" s="1"/>
      <c r="H639" s="1"/>
      <c r="I639" s="1"/>
      <c r="J639" s="1"/>
      <c r="K639">
        <f>_xlfn.XLOOKUP(L_CC[[#This Row],[PC center]],L_PC[Profit center],L_PC[PC name])</f>
        <v>0</v>
      </c>
      <c r="L639" t="str">
        <f>_xlfn.XLOOKUP(L_CC[[#This Row],[Fund center]],L_FC[Fund center],L_FC[Site],"")</f>
        <v>HHL</v>
      </c>
      <c r="M639" s="4">
        <v>0</v>
      </c>
      <c r="N639" s="4">
        <v>0</v>
      </c>
      <c r="O639" s="4" t="str">
        <v>1500302200_</v>
      </c>
      <c r="P639" s="4" t="str">
        <v>1500302200_</v>
      </c>
      <c r="Q639" s="4" t="str">
        <v>HHL/BP chung</v>
      </c>
      <c r="R639" s="4" t="str">
        <v>CĐHA</v>
      </c>
      <c r="S639" s="4" t="str">
        <v>-</v>
      </c>
    </row>
    <row r="640" spans="3:19" ht="13.8" x14ac:dyDescent="0.3">
      <c r="C640" s="1" t="s">
        <v>579</v>
      </c>
      <c r="D640" s="1" t="s">
        <v>2777</v>
      </c>
      <c r="E640" s="1" t="s">
        <v>2076</v>
      </c>
      <c r="F640" s="1" t="s">
        <v>111</v>
      </c>
      <c r="G640" s="1"/>
      <c r="H640" s="1"/>
      <c r="I640" s="1"/>
      <c r="J640" s="1"/>
      <c r="K640">
        <f>_xlfn.XLOOKUP(L_CC[[#This Row],[PC center]],L_PC[Profit center],L_PC[PC name])</f>
        <v>0</v>
      </c>
      <c r="L640" t="str">
        <f>_xlfn.XLOOKUP(L_CC[[#This Row],[Fund center]],L_FC[Fund center],L_FC[Site],"")</f>
        <v>HHL</v>
      </c>
      <c r="M640" s="4">
        <v>0</v>
      </c>
      <c r="N640" s="4">
        <v>0</v>
      </c>
      <c r="O640" s="4" t="str">
        <v>1500302300_</v>
      </c>
      <c r="P640" s="4" t="str">
        <v>1500302300_</v>
      </c>
      <c r="Q640" s="4" t="str">
        <v>HHL/BP chung</v>
      </c>
      <c r="R640" s="4" t="str">
        <v>CĐHA</v>
      </c>
      <c r="S640" s="4" t="str">
        <v>-</v>
      </c>
    </row>
    <row r="641" spans="3:19" ht="13.8" x14ac:dyDescent="0.3">
      <c r="C641" s="1" t="s">
        <v>580</v>
      </c>
      <c r="D641" s="1" t="s">
        <v>2778</v>
      </c>
      <c r="E641" s="1" t="s">
        <v>2076</v>
      </c>
      <c r="F641" s="1" t="s">
        <v>111</v>
      </c>
      <c r="G641" s="1"/>
      <c r="H641" s="1"/>
      <c r="I641" s="1"/>
      <c r="J641" s="1"/>
      <c r="K641">
        <f>_xlfn.XLOOKUP(L_CC[[#This Row],[PC center]],L_PC[Profit center],L_PC[PC name])</f>
        <v>0</v>
      </c>
      <c r="L641" t="str">
        <f>_xlfn.XLOOKUP(L_CC[[#This Row],[Fund center]],L_FC[Fund center],L_FC[Site],"")</f>
        <v>HHL</v>
      </c>
      <c r="M641" s="4">
        <v>0</v>
      </c>
      <c r="N641" s="4">
        <v>0</v>
      </c>
      <c r="O641" s="4" t="str">
        <v>1500302400_</v>
      </c>
      <c r="P641" s="4" t="str">
        <v>1500302400_</v>
      </c>
      <c r="Q641" s="4" t="str">
        <v>HHL/BP chung</v>
      </c>
      <c r="R641" s="4" t="str">
        <v>CĐHA</v>
      </c>
      <c r="S641" s="4" t="str">
        <v>-</v>
      </c>
    </row>
    <row r="642" spans="3:19" ht="13.8" x14ac:dyDescent="0.3">
      <c r="C642" s="1" t="s">
        <v>581</v>
      </c>
      <c r="D642" s="1" t="s">
        <v>2779</v>
      </c>
      <c r="E642" s="1" t="s">
        <v>2076</v>
      </c>
      <c r="F642" s="1" t="s">
        <v>111</v>
      </c>
      <c r="G642" s="1"/>
      <c r="H642" s="1"/>
      <c r="I642" s="1"/>
      <c r="J642" s="1"/>
      <c r="K642">
        <f>_xlfn.XLOOKUP(L_CC[[#This Row],[PC center]],L_PC[Profit center],L_PC[PC name])</f>
        <v>0</v>
      </c>
      <c r="L642" t="str">
        <f>_xlfn.XLOOKUP(L_CC[[#This Row],[Fund center]],L_FC[Fund center],L_FC[Site],"")</f>
        <v>HHL</v>
      </c>
      <c r="M642" s="4">
        <v>0</v>
      </c>
      <c r="N642" s="4">
        <v>0</v>
      </c>
      <c r="O642" s="4" t="str">
        <v>1500302500_</v>
      </c>
      <c r="P642" s="4" t="str">
        <v>1500302500_</v>
      </c>
      <c r="Q642" s="4" t="str">
        <v>HHL/BP chung</v>
      </c>
      <c r="R642" s="4" t="str">
        <v>CĐHA</v>
      </c>
      <c r="S642" s="4" t="str">
        <v>-</v>
      </c>
    </row>
    <row r="643" spans="3:19" ht="13.8" x14ac:dyDescent="0.3">
      <c r="C643" s="1" t="s">
        <v>582</v>
      </c>
      <c r="D643" s="1" t="s">
        <v>2780</v>
      </c>
      <c r="E643" s="1" t="s">
        <v>2076</v>
      </c>
      <c r="F643" s="1" t="s">
        <v>111</v>
      </c>
      <c r="G643" s="1"/>
      <c r="H643" s="1"/>
      <c r="I643" s="1"/>
      <c r="J643" s="1"/>
      <c r="K643">
        <f>_xlfn.XLOOKUP(L_CC[[#This Row],[PC center]],L_PC[Profit center],L_PC[PC name])</f>
        <v>0</v>
      </c>
      <c r="L643" t="str">
        <f>_xlfn.XLOOKUP(L_CC[[#This Row],[Fund center]],L_FC[Fund center],L_FC[Site],"")</f>
        <v>HHL</v>
      </c>
      <c r="M643" s="4">
        <v>0</v>
      </c>
      <c r="N643" s="4">
        <v>0</v>
      </c>
      <c r="O643" s="4" t="str">
        <v>1500302800_</v>
      </c>
      <c r="P643" s="4" t="str">
        <v>1500302800_</v>
      </c>
      <c r="Q643" s="4" t="str">
        <v>HHL/BP chung</v>
      </c>
      <c r="R643" s="4" t="str">
        <v>CĐHA</v>
      </c>
      <c r="S643" s="4" t="str">
        <v>-</v>
      </c>
    </row>
    <row r="644" spans="3:19" ht="13.8" x14ac:dyDescent="0.3">
      <c r="C644" s="1" t="s">
        <v>583</v>
      </c>
      <c r="D644" s="1" t="s">
        <v>3132</v>
      </c>
      <c r="E644" s="1" t="s">
        <v>2076</v>
      </c>
      <c r="F644" s="1" t="s">
        <v>2102</v>
      </c>
      <c r="G644" s="1"/>
      <c r="H644" s="1"/>
      <c r="I644" s="1"/>
      <c r="J644" s="1"/>
      <c r="K644">
        <f>_xlfn.XLOOKUP(L_CC[[#This Row],[PC center]],L_PC[Profit center],L_PC[PC name])</f>
        <v>0</v>
      </c>
      <c r="L644" t="str">
        <f>_xlfn.XLOOKUP(L_CC[[#This Row],[Fund center]],L_FC[Fund center],L_FC[Site],"")</f>
        <v>HHL</v>
      </c>
      <c r="M644" s="4">
        <v>0</v>
      </c>
      <c r="N644" s="4">
        <v>0</v>
      </c>
      <c r="O644" s="4" t="str">
        <v>1500303000_</v>
      </c>
      <c r="P644" s="4" t="str">
        <v>1500303000_</v>
      </c>
      <c r="Q644" s="4" t="str">
        <v>HHL/BP chung</v>
      </c>
      <c r="R644" s="4" t="str">
        <v>Liệu pháp tế bào</v>
      </c>
      <c r="S644" s="4" t="str">
        <v>-</v>
      </c>
    </row>
    <row r="645" spans="3:19" ht="13.8" x14ac:dyDescent="0.3">
      <c r="C645" s="1" t="s">
        <v>584</v>
      </c>
      <c r="D645" s="1" t="s">
        <v>3127</v>
      </c>
      <c r="E645" s="1" t="s">
        <v>2076</v>
      </c>
      <c r="F645" s="1" t="s">
        <v>2100</v>
      </c>
      <c r="G645" s="1"/>
      <c r="H645" s="1"/>
      <c r="I645" s="1"/>
      <c r="J645" s="1"/>
      <c r="K645">
        <f>_xlfn.XLOOKUP(L_CC[[#This Row],[PC center]],L_PC[Profit center],L_PC[PC name])</f>
        <v>0</v>
      </c>
      <c r="L645" t="str">
        <f>_xlfn.XLOOKUP(L_CC[[#This Row],[Fund center]],L_FC[Fund center],L_FC[Site],"")</f>
        <v>HHL</v>
      </c>
      <c r="M645" s="4">
        <v>0</v>
      </c>
      <c r="N645" s="4">
        <v>0</v>
      </c>
      <c r="O645" s="4" t="str">
        <v>1500304000_</v>
      </c>
      <c r="P645" s="4" t="str">
        <v>1500304000_</v>
      </c>
      <c r="Q645" s="4" t="str">
        <v>HHL/BP chung</v>
      </c>
      <c r="R645" s="4" t="str">
        <v>Biobank</v>
      </c>
      <c r="S645" s="4" t="str">
        <v>-</v>
      </c>
    </row>
    <row r="646" spans="3:19" ht="13.8" x14ac:dyDescent="0.3">
      <c r="C646" s="1" t="s">
        <v>585</v>
      </c>
      <c r="D646" s="1" t="s">
        <v>3138</v>
      </c>
      <c r="E646" s="1" t="s">
        <v>2076</v>
      </c>
      <c r="F646" s="1" t="s">
        <v>2101</v>
      </c>
      <c r="G646" s="1"/>
      <c r="H646" s="1"/>
      <c r="I646" s="1"/>
      <c r="J646" s="1"/>
      <c r="K646">
        <f>_xlfn.XLOOKUP(L_CC[[#This Row],[PC center]],L_PC[Profit center],L_PC[PC name])</f>
        <v>0</v>
      </c>
      <c r="L646" t="str">
        <f>_xlfn.XLOOKUP(L_CC[[#This Row],[Fund center]],L_FC[Fund center],L_FC[Site],"")</f>
        <v>HHL</v>
      </c>
      <c r="M646" s="4">
        <v>0</v>
      </c>
      <c r="N646" s="4">
        <v>0</v>
      </c>
      <c r="O646" s="4" t="str">
        <v>1500305000_</v>
      </c>
      <c r="P646" s="4" t="str">
        <v>1500305000_</v>
      </c>
      <c r="Q646" s="4" t="str">
        <v>HHL/BP chung</v>
      </c>
      <c r="R646" s="4" t="str">
        <v>Di truyền y học</v>
      </c>
      <c r="S646" s="4" t="str">
        <v>-</v>
      </c>
    </row>
    <row r="647" spans="3:19" ht="13.8" x14ac:dyDescent="0.3">
      <c r="C647" s="1" t="s">
        <v>586</v>
      </c>
      <c r="D647" s="1" t="s">
        <v>3145</v>
      </c>
      <c r="E647" s="1" t="s">
        <v>2076</v>
      </c>
      <c r="F647" s="1" t="s">
        <v>2099</v>
      </c>
      <c r="G647" s="1"/>
      <c r="H647" s="1"/>
      <c r="I647" s="1"/>
      <c r="J647" s="1"/>
      <c r="K647">
        <f>_xlfn.XLOOKUP(L_CC[[#This Row],[PC center]],L_PC[Profit center],L_PC[PC name])</f>
        <v>0</v>
      </c>
      <c r="L647" t="str">
        <f>_xlfn.XLOOKUP(L_CC[[#This Row],[Fund center]],L_FC[Fund center],L_FC[Site],"")</f>
        <v>HHL</v>
      </c>
      <c r="M647" s="4">
        <v>0</v>
      </c>
      <c r="N647" s="4">
        <v>0</v>
      </c>
      <c r="O647" s="4" t="str">
        <v>1500306000_</v>
      </c>
      <c r="P647" s="4" t="str">
        <v>1500306000_</v>
      </c>
      <c r="Q647" s="4" t="str">
        <v>HHL/BP chung</v>
      </c>
      <c r="R647" s="4" t="str">
        <v>QC</v>
      </c>
      <c r="S647" s="4" t="str">
        <v>-</v>
      </c>
    </row>
    <row r="648" spans="3:19" ht="13.8" x14ac:dyDescent="0.3">
      <c r="C648" s="1" t="s">
        <v>587</v>
      </c>
      <c r="D648" s="1" t="s">
        <v>2781</v>
      </c>
      <c r="E648" s="1" t="s">
        <v>2076</v>
      </c>
      <c r="F648" s="1" t="s">
        <v>126</v>
      </c>
      <c r="G648" s="1"/>
      <c r="H648" s="1"/>
      <c r="I648" s="1"/>
      <c r="J648" s="1"/>
      <c r="K648">
        <f>_xlfn.XLOOKUP(L_CC[[#This Row],[PC center]],L_PC[Profit center],L_PC[PC name])</f>
        <v>0</v>
      </c>
      <c r="L648" t="str">
        <f>_xlfn.XLOOKUP(L_CC[[#This Row],[Fund center]],L_FC[Fund center],L_FC[Site],"")</f>
        <v>HHL</v>
      </c>
      <c r="M648" s="4">
        <v>0</v>
      </c>
      <c r="N648" s="4">
        <v>0</v>
      </c>
      <c r="O648" s="4" t="str">
        <v>1500401100_</v>
      </c>
      <c r="P648" s="4" t="str">
        <v>1500401100_</v>
      </c>
      <c r="Q648" s="4" t="str">
        <v>HHL/BP chung</v>
      </c>
      <c r="R648" s="4" t="str">
        <v>Hồi sức</v>
      </c>
      <c r="S648" s="4" t="str">
        <v>-</v>
      </c>
    </row>
    <row r="649" spans="3:19" ht="13.8" x14ac:dyDescent="0.3">
      <c r="C649" s="1" t="s">
        <v>588</v>
      </c>
      <c r="D649" s="1" t="s">
        <v>2782</v>
      </c>
      <c r="E649" s="1" t="s">
        <v>2076</v>
      </c>
      <c r="F649" s="1" t="s">
        <v>128</v>
      </c>
      <c r="G649" s="1"/>
      <c r="H649" s="1"/>
      <c r="I649" s="1"/>
      <c r="J649" s="1"/>
      <c r="K649">
        <f>_xlfn.XLOOKUP(L_CC[[#This Row],[PC center]],L_PC[Profit center],L_PC[PC name])</f>
        <v>0</v>
      </c>
      <c r="L649" t="str">
        <f>_xlfn.XLOOKUP(L_CC[[#This Row],[Fund center]],L_FC[Fund center],L_FC[Site],"")</f>
        <v>HHL</v>
      </c>
      <c r="M649" s="4">
        <v>0</v>
      </c>
      <c r="N649" s="4">
        <v>0</v>
      </c>
      <c r="O649" s="4" t="str">
        <v>1500401200_</v>
      </c>
      <c r="P649" s="4" t="str">
        <v>1500401200_</v>
      </c>
      <c r="Q649" s="4" t="str">
        <v>HHL/BP chung</v>
      </c>
      <c r="R649" s="4" t="str">
        <v>Cấp cứu</v>
      </c>
      <c r="S649" s="4" t="str">
        <v>-</v>
      </c>
    </row>
    <row r="650" spans="3:19" ht="13.8" x14ac:dyDescent="0.3">
      <c r="C650" s="1" t="s">
        <v>589</v>
      </c>
      <c r="D650" s="1" t="s">
        <v>2783</v>
      </c>
      <c r="E650" s="1" t="s">
        <v>2076</v>
      </c>
      <c r="F650" s="1" t="s">
        <v>130</v>
      </c>
      <c r="G650" s="1"/>
      <c r="H650" s="1"/>
      <c r="I650" s="1"/>
      <c r="J650" s="1"/>
      <c r="K650">
        <f>_xlfn.XLOOKUP(L_CC[[#This Row],[PC center]],L_PC[Profit center],L_PC[PC name])</f>
        <v>0</v>
      </c>
      <c r="L650" t="str">
        <f>_xlfn.XLOOKUP(L_CC[[#This Row],[Fund center]],L_FC[Fund center],L_FC[Site],"")</f>
        <v>HHL</v>
      </c>
      <c r="M650" s="4">
        <v>0</v>
      </c>
      <c r="N650" s="4">
        <v>0</v>
      </c>
      <c r="O650" s="4" t="str">
        <v>1500401300_</v>
      </c>
      <c r="P650" s="4" t="str">
        <v>1500401300_</v>
      </c>
      <c r="Q650" s="4" t="str">
        <v>HHL/BP chung</v>
      </c>
      <c r="R650" s="4" t="str">
        <v>Trạm y tế</v>
      </c>
      <c r="S650" s="4" t="str">
        <v>-</v>
      </c>
    </row>
    <row r="651" spans="3:19" ht="13.8" x14ac:dyDescent="0.3">
      <c r="C651" s="1" t="s">
        <v>590</v>
      </c>
      <c r="D651" s="1" t="s">
        <v>2784</v>
      </c>
      <c r="E651" s="1" t="s">
        <v>2076</v>
      </c>
      <c r="F651" s="1" t="s">
        <v>133</v>
      </c>
      <c r="G651" s="1"/>
      <c r="H651" s="1"/>
      <c r="I651" s="1"/>
      <c r="J651" s="1"/>
      <c r="K651">
        <f>_xlfn.XLOOKUP(L_CC[[#This Row],[PC center]],L_PC[Profit center],L_PC[PC name])</f>
        <v>0</v>
      </c>
      <c r="L651" t="str">
        <f>_xlfn.XLOOKUP(L_CC[[#This Row],[Fund center]],L_FC[Fund center],L_FC[Site],"")</f>
        <v>HHL</v>
      </c>
      <c r="M651" s="4">
        <v>0</v>
      </c>
      <c r="N651" s="4">
        <v>0</v>
      </c>
      <c r="O651" s="4" t="str">
        <v>1500402000_</v>
      </c>
      <c r="P651" s="4" t="str">
        <v>1500402000_</v>
      </c>
      <c r="Q651" s="4" t="str">
        <v>HHL/BP chung</v>
      </c>
      <c r="R651" s="4" t="str">
        <v>Sản khoa</v>
      </c>
      <c r="S651" s="4" t="str">
        <v>-</v>
      </c>
    </row>
    <row r="652" spans="3:19" ht="13.8" x14ac:dyDescent="0.3">
      <c r="C652" s="1" t="s">
        <v>591</v>
      </c>
      <c r="D652" s="1" t="s">
        <v>2785</v>
      </c>
      <c r="E652" s="1" t="s">
        <v>2076</v>
      </c>
      <c r="F652" s="1" t="s">
        <v>133</v>
      </c>
      <c r="G652" s="1"/>
      <c r="H652" s="1"/>
      <c r="I652" s="1"/>
      <c r="J652" s="1"/>
      <c r="K652">
        <f>_xlfn.XLOOKUP(L_CC[[#This Row],[PC center]],L_PC[Profit center],L_PC[PC name])</f>
        <v>0</v>
      </c>
      <c r="L652" t="str">
        <f>_xlfn.XLOOKUP(L_CC[[#This Row],[Fund center]],L_FC[Fund center],L_FC[Site],"")</f>
        <v>HHL</v>
      </c>
      <c r="M652" s="4">
        <v>0</v>
      </c>
      <c r="N652" s="4">
        <v>0</v>
      </c>
      <c r="O652" s="4" t="str">
        <v>1500402100_</v>
      </c>
      <c r="P652" s="4" t="str">
        <v>1500402100_</v>
      </c>
      <c r="Q652" s="4" t="str">
        <v>HHL/BP chung</v>
      </c>
      <c r="R652" s="4" t="str">
        <v>Sản khoa</v>
      </c>
      <c r="S652" s="4" t="str">
        <v>-</v>
      </c>
    </row>
    <row r="653" spans="3:19" ht="13.8" x14ac:dyDescent="0.3">
      <c r="C653" s="1" t="s">
        <v>592</v>
      </c>
      <c r="D653" s="1" t="s">
        <v>2786</v>
      </c>
      <c r="E653" s="1" t="s">
        <v>2076</v>
      </c>
      <c r="F653" s="1" t="s">
        <v>136</v>
      </c>
      <c r="G653" s="1"/>
      <c r="H653" s="1"/>
      <c r="I653" s="1"/>
      <c r="J653" s="1"/>
      <c r="K653">
        <f>_xlfn.XLOOKUP(L_CC[[#This Row],[PC center]],L_PC[Profit center],L_PC[PC name])</f>
        <v>0</v>
      </c>
      <c r="L653" t="str">
        <f>_xlfn.XLOOKUP(L_CC[[#This Row],[Fund center]],L_FC[Fund center],L_FC[Site],"")</f>
        <v>HHL</v>
      </c>
      <c r="M653" s="4">
        <v>0</v>
      </c>
      <c r="N653" s="4">
        <v>0</v>
      </c>
      <c r="O653" s="4" t="str">
        <v>1500402200_</v>
      </c>
      <c r="P653" s="4" t="str">
        <v>1500402200_</v>
      </c>
      <c r="Q653" s="4" t="str">
        <v>HHL/BP chung</v>
      </c>
      <c r="R653" s="4" t="str">
        <v>Phụ khoa</v>
      </c>
      <c r="S653" s="4" t="str">
        <v>-</v>
      </c>
    </row>
    <row r="654" spans="3:19" ht="13.8" x14ac:dyDescent="0.3">
      <c r="C654" s="1" t="s">
        <v>593</v>
      </c>
      <c r="D654" s="1" t="s">
        <v>2787</v>
      </c>
      <c r="E654" s="1" t="s">
        <v>2076</v>
      </c>
      <c r="F654" s="1" t="s">
        <v>133</v>
      </c>
      <c r="G654" s="1"/>
      <c r="H654" s="1"/>
      <c r="I654" s="1"/>
      <c r="J654" s="1"/>
      <c r="K654">
        <f>_xlfn.XLOOKUP(L_CC[[#This Row],[PC center]],L_PC[Profit center],L_PC[PC name])</f>
        <v>0</v>
      </c>
      <c r="L654" t="str">
        <f>_xlfn.XLOOKUP(L_CC[[#This Row],[Fund center]],L_FC[Fund center],L_FC[Site],"")</f>
        <v>HHL</v>
      </c>
      <c r="M654" s="4">
        <v>0</v>
      </c>
      <c r="N654" s="4">
        <v>0</v>
      </c>
      <c r="O654" s="4" t="str">
        <v>1500402300_</v>
      </c>
      <c r="P654" s="4" t="str">
        <v>1500402300_</v>
      </c>
      <c r="Q654" s="4" t="str">
        <v>HHL/BP chung</v>
      </c>
      <c r="R654" s="4" t="str">
        <v>Sản khoa</v>
      </c>
      <c r="S654" s="4" t="str">
        <v>-</v>
      </c>
    </row>
    <row r="655" spans="3:19" ht="13.8" x14ac:dyDescent="0.3">
      <c r="C655" s="1" t="s">
        <v>594</v>
      </c>
      <c r="D655" s="1" t="s">
        <v>2788</v>
      </c>
      <c r="E655" s="1" t="s">
        <v>2076</v>
      </c>
      <c r="F655" s="1" t="s">
        <v>133</v>
      </c>
      <c r="G655" s="1"/>
      <c r="H655" s="1"/>
      <c r="I655" s="1"/>
      <c r="J655" s="1"/>
      <c r="K655">
        <f>_xlfn.XLOOKUP(L_CC[[#This Row],[PC center]],L_PC[Profit center],L_PC[PC name])</f>
        <v>0</v>
      </c>
      <c r="L655" t="str">
        <f>_xlfn.XLOOKUP(L_CC[[#This Row],[Fund center]],L_FC[Fund center],L_FC[Site],"")</f>
        <v>HHL</v>
      </c>
      <c r="M655" s="4">
        <v>0</v>
      </c>
      <c r="N655" s="4">
        <v>0</v>
      </c>
      <c r="O655" s="4" t="str">
        <v>1500403000_</v>
      </c>
      <c r="P655" s="4" t="str">
        <v>1500403000_</v>
      </c>
      <c r="Q655" s="4" t="str">
        <v>HHL/BP chung</v>
      </c>
      <c r="R655" s="4" t="str">
        <v>Sản khoa</v>
      </c>
      <c r="S655" s="4" t="str">
        <v>-</v>
      </c>
    </row>
    <row r="656" spans="3:19" ht="13.8" x14ac:dyDescent="0.3">
      <c r="C656" s="1" t="s">
        <v>595</v>
      </c>
      <c r="D656" s="1" t="s">
        <v>2789</v>
      </c>
      <c r="E656" s="1" t="s">
        <v>2076</v>
      </c>
      <c r="F656" s="1" t="s">
        <v>141</v>
      </c>
      <c r="G656" s="1"/>
      <c r="H656" s="1"/>
      <c r="I656" s="1"/>
      <c r="J656" s="1"/>
      <c r="K656">
        <f>_xlfn.XLOOKUP(L_CC[[#This Row],[PC center]],L_PC[Profit center],L_PC[PC name])</f>
        <v>0</v>
      </c>
      <c r="L656" t="str">
        <f>_xlfn.XLOOKUP(L_CC[[#This Row],[Fund center]],L_FC[Fund center],L_FC[Site],"")</f>
        <v>HHL</v>
      </c>
      <c r="M656" s="4">
        <v>0</v>
      </c>
      <c r="N656" s="4">
        <v>0</v>
      </c>
      <c r="O656" s="4" t="str">
        <v>1500404000_</v>
      </c>
      <c r="P656" s="4" t="str">
        <v>1500404000_</v>
      </c>
      <c r="Q656" s="4" t="str">
        <v>HHL/BP chung</v>
      </c>
      <c r="R656" s="4" t="str">
        <v>Sơ sinh</v>
      </c>
      <c r="S656" s="4" t="str">
        <v>-</v>
      </c>
    </row>
    <row r="657" spans="3:19" ht="13.8" x14ac:dyDescent="0.3">
      <c r="C657" s="1" t="s">
        <v>596</v>
      </c>
      <c r="D657" s="1" t="s">
        <v>2790</v>
      </c>
      <c r="E657" s="1" t="s">
        <v>2076</v>
      </c>
      <c r="F657" s="1" t="s">
        <v>146</v>
      </c>
      <c r="G657" s="1"/>
      <c r="H657" s="1"/>
      <c r="I657" s="1"/>
      <c r="J657" s="1"/>
      <c r="K657">
        <f>_xlfn.XLOOKUP(L_CC[[#This Row],[PC center]],L_PC[Profit center],L_PC[PC name])</f>
        <v>0</v>
      </c>
      <c r="L657" t="str">
        <f>_xlfn.XLOOKUP(L_CC[[#This Row],[Fund center]],L_FC[Fund center],L_FC[Site],"")</f>
        <v>HHL</v>
      </c>
      <c r="M657" s="4">
        <v>0</v>
      </c>
      <c r="N657" s="4">
        <v>0</v>
      </c>
      <c r="O657" s="4" t="str">
        <v>1500406100_</v>
      </c>
      <c r="P657" s="4" t="str">
        <v>1500406100_</v>
      </c>
      <c r="Q657" s="4" t="str">
        <v>HHL/BP chung</v>
      </c>
      <c r="R657" s="4" t="str">
        <v>Nội Nhi</v>
      </c>
      <c r="S657" s="4" t="str">
        <v>-</v>
      </c>
    </row>
    <row r="658" spans="3:19" ht="13.8" x14ac:dyDescent="0.3">
      <c r="C658" s="1" t="s">
        <v>597</v>
      </c>
      <c r="D658" s="1" t="s">
        <v>2791</v>
      </c>
      <c r="E658" s="1" t="s">
        <v>2076</v>
      </c>
      <c r="F658" s="1" t="s">
        <v>148</v>
      </c>
      <c r="G658" s="1"/>
      <c r="H658" s="1"/>
      <c r="I658" s="1"/>
      <c r="J658" s="1"/>
      <c r="K658">
        <f>_xlfn.XLOOKUP(L_CC[[#This Row],[PC center]],L_PC[Profit center],L_PC[PC name])</f>
        <v>0</v>
      </c>
      <c r="L658" t="str">
        <f>_xlfn.XLOOKUP(L_CC[[#This Row],[Fund center]],L_FC[Fund center],L_FC[Site],"")</f>
        <v>HHL</v>
      </c>
      <c r="M658" s="4">
        <v>0</v>
      </c>
      <c r="N658" s="4">
        <v>0</v>
      </c>
      <c r="O658" s="4" t="str">
        <v>1500406200_</v>
      </c>
      <c r="P658" s="4" t="str">
        <v>1500406200_</v>
      </c>
      <c r="Q658" s="4" t="str">
        <v>HHL/BP chung</v>
      </c>
      <c r="R658" s="4" t="str">
        <v>Vaccine</v>
      </c>
      <c r="S658" s="4" t="str">
        <v>-</v>
      </c>
    </row>
    <row r="659" spans="3:19" ht="13.8" x14ac:dyDescent="0.3">
      <c r="C659" s="1" t="s">
        <v>2792</v>
      </c>
      <c r="D659" s="1" t="s">
        <v>2793</v>
      </c>
      <c r="E659" s="1" t="s">
        <v>2076</v>
      </c>
      <c r="F659" s="1" t="s">
        <v>146</v>
      </c>
      <c r="G659" s="1"/>
      <c r="H659" s="1"/>
      <c r="I659" s="1"/>
      <c r="J659" s="1"/>
      <c r="K659">
        <f>_xlfn.XLOOKUP(L_CC[[#This Row],[PC center]],L_PC[Profit center],L_PC[PC name])</f>
        <v>0</v>
      </c>
      <c r="L659" t="str">
        <f>_xlfn.XLOOKUP(L_CC[[#This Row],[Fund center]],L_FC[Fund center],L_FC[Site],"")</f>
        <v>HHL</v>
      </c>
      <c r="M659" s="4">
        <v>0</v>
      </c>
      <c r="N659" s="4">
        <v>0</v>
      </c>
      <c r="O659" s="4" t="str">
        <v>1500406300_</v>
      </c>
      <c r="P659" s="4" t="str">
        <v>1500406300_</v>
      </c>
      <c r="Q659" s="4" t="str">
        <v>HHL/BP chung</v>
      </c>
      <c r="R659" s="4" t="str">
        <v>Nội Nhi</v>
      </c>
      <c r="S659" s="4" t="str">
        <v>-</v>
      </c>
    </row>
    <row r="660" spans="3:19" ht="13.8" x14ac:dyDescent="0.3">
      <c r="C660" s="1" t="s">
        <v>598</v>
      </c>
      <c r="D660" s="1" t="s">
        <v>2794</v>
      </c>
      <c r="E660" s="1" t="s">
        <v>2076</v>
      </c>
      <c r="F660" s="1" t="s">
        <v>3660</v>
      </c>
      <c r="G660" s="1"/>
      <c r="H660" s="1"/>
      <c r="I660" s="1"/>
      <c r="J660" s="1"/>
      <c r="K660">
        <f>_xlfn.XLOOKUP(L_CC[[#This Row],[PC center]],L_PC[Profit center],L_PC[PC name])</f>
        <v>0</v>
      </c>
      <c r="L660" t="str">
        <f>_xlfn.XLOOKUP(L_CC[[#This Row],[Fund center]],L_FC[Fund center],L_FC[Site],"")</f>
        <v>HHL</v>
      </c>
      <c r="M660" s="4">
        <v>0</v>
      </c>
      <c r="N660" s="4">
        <v>0</v>
      </c>
      <c r="O660" s="4" t="str">
        <v>1500407100_</v>
      </c>
      <c r="P660" s="4" t="str">
        <v>1500407100_</v>
      </c>
      <c r="Q660" s="4" t="str">
        <v>HHL/BP chung</v>
      </c>
      <c r="R660" s="4" t="str">
        <v>CTCH</v>
      </c>
      <c r="S660" s="4" t="str">
        <v>-</v>
      </c>
    </row>
    <row r="661" spans="3:19" ht="13.8" x14ac:dyDescent="0.3">
      <c r="C661" s="1" t="s">
        <v>599</v>
      </c>
      <c r="D661" s="1" t="s">
        <v>2795</v>
      </c>
      <c r="E661" s="1" t="s">
        <v>2076</v>
      </c>
      <c r="F661" s="1" t="s">
        <v>321</v>
      </c>
      <c r="G661" s="1"/>
      <c r="H661" s="1"/>
      <c r="I661" s="1"/>
      <c r="J661" s="1"/>
      <c r="K661">
        <f>_xlfn.XLOOKUP(L_CC[[#This Row],[PC center]],L_PC[Profit center],L_PC[PC name])</f>
        <v>0</v>
      </c>
      <c r="L661" t="str">
        <f>_xlfn.XLOOKUP(L_CC[[#This Row],[Fund center]],L_FC[Fund center],L_FC[Site],"")</f>
        <v>HHL</v>
      </c>
      <c r="M661" s="4">
        <v>0</v>
      </c>
      <c r="N661" s="4">
        <v>0</v>
      </c>
      <c r="O661" s="4" t="str">
        <v>1500407200_</v>
      </c>
      <c r="P661" s="4" t="str">
        <v>1500407200_</v>
      </c>
      <c r="Q661" s="4" t="str">
        <v>HHL/BP chung</v>
      </c>
      <c r="R661" s="4" t="str">
        <v>Ngoại tiêu hóa</v>
      </c>
      <c r="S661" s="4" t="str">
        <v>-</v>
      </c>
    </row>
    <row r="662" spans="3:19" ht="13.8" x14ac:dyDescent="0.3">
      <c r="C662" s="1" t="s">
        <v>600</v>
      </c>
      <c r="D662" s="1" t="s">
        <v>2796</v>
      </c>
      <c r="E662" s="1" t="s">
        <v>2076</v>
      </c>
      <c r="F662" s="1" t="s">
        <v>323</v>
      </c>
      <c r="G662" s="1"/>
      <c r="H662" s="1"/>
      <c r="I662" s="1"/>
      <c r="J662" s="1"/>
      <c r="K662">
        <f>_xlfn.XLOOKUP(L_CC[[#This Row],[PC center]],L_PC[Profit center],L_PC[PC name])</f>
        <v>0</v>
      </c>
      <c r="L662" t="str">
        <f>_xlfn.XLOOKUP(L_CC[[#This Row],[Fund center]],L_FC[Fund center],L_FC[Site],"")</f>
        <v>HHL</v>
      </c>
      <c r="M662" s="4">
        <v>0</v>
      </c>
      <c r="N662" s="4">
        <v>0</v>
      </c>
      <c r="O662" s="4" t="str">
        <v>1500407300_</v>
      </c>
      <c r="P662" s="4" t="str">
        <v>1500407300_</v>
      </c>
      <c r="Q662" s="4" t="str">
        <v>HHL/BP chung</v>
      </c>
      <c r="R662" s="4" t="str">
        <v>Ngoại tiết niệu</v>
      </c>
      <c r="S662" s="4" t="str">
        <v>-</v>
      </c>
    </row>
    <row r="663" spans="3:19" ht="13.8" x14ac:dyDescent="0.3">
      <c r="C663" s="1" t="s">
        <v>601</v>
      </c>
      <c r="D663" s="1" t="s">
        <v>2797</v>
      </c>
      <c r="E663" s="1" t="s">
        <v>2076</v>
      </c>
      <c r="F663" s="1" t="s">
        <v>146</v>
      </c>
      <c r="G663" s="1"/>
      <c r="H663" s="1"/>
      <c r="I663" s="1"/>
      <c r="J663" s="1"/>
      <c r="K663">
        <f>_xlfn.XLOOKUP(L_CC[[#This Row],[PC center]],L_PC[Profit center],L_PC[PC name])</f>
        <v>0</v>
      </c>
      <c r="L663" t="str">
        <f>_xlfn.XLOOKUP(L_CC[[#This Row],[Fund center]],L_FC[Fund center],L_FC[Site],"")</f>
        <v>HHL</v>
      </c>
      <c r="M663" s="4">
        <v>0</v>
      </c>
      <c r="N663" s="4">
        <v>0</v>
      </c>
      <c r="O663" s="4" t="str">
        <v>1500407400_</v>
      </c>
      <c r="P663" s="4" t="str">
        <v>1500407400_</v>
      </c>
      <c r="Q663" s="4" t="str">
        <v>HHL/BP chung</v>
      </c>
      <c r="R663" s="4" t="str">
        <v>Nội Nhi</v>
      </c>
      <c r="S663" s="4" t="str">
        <v>-</v>
      </c>
    </row>
    <row r="664" spans="3:19" ht="13.8" x14ac:dyDescent="0.3">
      <c r="C664" s="1" t="s">
        <v>602</v>
      </c>
      <c r="D664" s="1" t="s">
        <v>2798</v>
      </c>
      <c r="E664" s="1" t="s">
        <v>2076</v>
      </c>
      <c r="F664" s="1" t="s">
        <v>155</v>
      </c>
      <c r="G664" s="1"/>
      <c r="H664" s="1"/>
      <c r="I664" s="1"/>
      <c r="J664" s="1"/>
      <c r="K664">
        <f>_xlfn.XLOOKUP(L_CC[[#This Row],[PC center]],L_PC[Profit center],L_PC[PC name])</f>
        <v>0</v>
      </c>
      <c r="L664" t="str">
        <f>_xlfn.XLOOKUP(L_CC[[#This Row],[Fund center]],L_FC[Fund center],L_FC[Site],"")</f>
        <v>HHL</v>
      </c>
      <c r="M664" s="4">
        <v>0</v>
      </c>
      <c r="N664" s="4">
        <v>0</v>
      </c>
      <c r="O664" s="4" t="str">
        <v>1500407500_</v>
      </c>
      <c r="P664" s="4" t="str">
        <v>1500407500_</v>
      </c>
      <c r="Q664" s="4" t="str">
        <v>HHL/BP chung</v>
      </c>
      <c r="R664" s="4" t="str">
        <v>Ngoại thần kinh</v>
      </c>
      <c r="S664" s="4" t="str">
        <v>-</v>
      </c>
    </row>
    <row r="665" spans="3:19" ht="13.8" x14ac:dyDescent="0.3">
      <c r="C665" s="1" t="s">
        <v>603</v>
      </c>
      <c r="D665" s="1" t="s">
        <v>2799</v>
      </c>
      <c r="E665" s="1" t="s">
        <v>2076</v>
      </c>
      <c r="F665" s="1" t="s">
        <v>3664</v>
      </c>
      <c r="G665" s="1"/>
      <c r="H665" s="1"/>
      <c r="I665" s="1"/>
      <c r="J665" s="1"/>
      <c r="K665">
        <f>_xlfn.XLOOKUP(L_CC[[#This Row],[PC center]],L_PC[Profit center],L_PC[PC name])</f>
        <v>0</v>
      </c>
      <c r="L665" t="str">
        <f>_xlfn.XLOOKUP(L_CC[[#This Row],[Fund center]],L_FC[Fund center],L_FC[Site],"")</f>
        <v>HHL</v>
      </c>
      <c r="M665" s="4">
        <v>0</v>
      </c>
      <c r="N665" s="4">
        <v>0</v>
      </c>
      <c r="O665" s="4" t="str">
        <v>1500407600_</v>
      </c>
      <c r="P665" s="4" t="str">
        <v>1500407600_</v>
      </c>
      <c r="Q665" s="4" t="str">
        <v>HHL/BP chung</v>
      </c>
      <c r="R665" s="4" t="str">
        <v>Nội thẩm mỹ</v>
      </c>
      <c r="S665" s="4" t="str">
        <v>-</v>
      </c>
    </row>
    <row r="666" spans="3:19" ht="13.8" x14ac:dyDescent="0.3">
      <c r="C666" s="1" t="s">
        <v>604</v>
      </c>
      <c r="D666" s="1" t="s">
        <v>2800</v>
      </c>
      <c r="E666" s="1" t="s">
        <v>2076</v>
      </c>
      <c r="F666" s="1" t="s">
        <v>321</v>
      </c>
      <c r="G666" s="1"/>
      <c r="H666" s="1"/>
      <c r="I666" s="1"/>
      <c r="J666" s="1"/>
      <c r="K666">
        <f>_xlfn.XLOOKUP(L_CC[[#This Row],[PC center]],L_PC[Profit center],L_PC[PC name])</f>
        <v>0</v>
      </c>
      <c r="L666" t="str">
        <f>_xlfn.XLOOKUP(L_CC[[#This Row],[Fund center]],L_FC[Fund center],L_FC[Site],"")</f>
        <v>HHL</v>
      </c>
      <c r="M666" s="4">
        <v>0</v>
      </c>
      <c r="N666" s="4">
        <v>0</v>
      </c>
      <c r="O666" s="4" t="str">
        <v>1500407700_</v>
      </c>
      <c r="P666" s="4" t="str">
        <v>1500407700_</v>
      </c>
      <c r="Q666" s="4" t="str">
        <v>HHL/BP chung</v>
      </c>
      <c r="R666" s="4" t="str">
        <v>Ngoại tiêu hóa</v>
      </c>
      <c r="S666" s="4" t="str">
        <v>-</v>
      </c>
    </row>
    <row r="667" spans="3:19" ht="13.8" x14ac:dyDescent="0.3">
      <c r="C667" s="1" t="s">
        <v>605</v>
      </c>
      <c r="D667" s="1" t="s">
        <v>2801</v>
      </c>
      <c r="E667" s="1" t="s">
        <v>2076</v>
      </c>
      <c r="F667" s="1" t="s">
        <v>3664</v>
      </c>
      <c r="G667" s="1"/>
      <c r="H667" s="1"/>
      <c r="I667" s="1"/>
      <c r="J667" s="1"/>
      <c r="K667">
        <f>_xlfn.XLOOKUP(L_CC[[#This Row],[PC center]],L_PC[Profit center],L_PC[PC name])</f>
        <v>0</v>
      </c>
      <c r="L667" t="str">
        <f>_xlfn.XLOOKUP(L_CC[[#This Row],[Fund center]],L_FC[Fund center],L_FC[Site],"")</f>
        <v>HHL</v>
      </c>
      <c r="M667" s="4">
        <v>0</v>
      </c>
      <c r="N667" s="4">
        <v>0</v>
      </c>
      <c r="O667" s="4" t="str">
        <v>1500407800_</v>
      </c>
      <c r="P667" s="4" t="str">
        <v>1500407800_</v>
      </c>
      <c r="Q667" s="4" t="str">
        <v>HHL/BP chung</v>
      </c>
      <c r="R667" s="4" t="str">
        <v>Nội thẩm mỹ</v>
      </c>
      <c r="S667" s="4" t="str">
        <v>-</v>
      </c>
    </row>
    <row r="668" spans="3:19" ht="13.8" x14ac:dyDescent="0.3">
      <c r="C668" s="1" t="s">
        <v>606</v>
      </c>
      <c r="D668" s="1" t="s">
        <v>3148</v>
      </c>
      <c r="E668" s="1" t="s">
        <v>2076</v>
      </c>
      <c r="F668" s="1" t="s">
        <v>3660</v>
      </c>
      <c r="G668" s="1"/>
      <c r="H668" s="1"/>
      <c r="I668" s="1"/>
      <c r="J668" s="1"/>
      <c r="K668">
        <f>_xlfn.XLOOKUP(L_CC[[#This Row],[PC center]],L_PC[Profit center],L_PC[PC name])</f>
        <v>0</v>
      </c>
      <c r="L668" t="str">
        <f>_xlfn.XLOOKUP(L_CC[[#This Row],[Fund center]],L_FC[Fund center],L_FC[Site],"")</f>
        <v>HHL</v>
      </c>
      <c r="M668" s="4">
        <v>0</v>
      </c>
      <c r="N668" s="4">
        <v>0</v>
      </c>
      <c r="O668" s="4" t="str">
        <v>1500407900_</v>
      </c>
      <c r="P668" s="4" t="str">
        <v>1500407900_</v>
      </c>
      <c r="Q668" s="4" t="str">
        <v>HHL/BP chung</v>
      </c>
      <c r="R668" s="4" t="str">
        <v>CTCH</v>
      </c>
      <c r="S668" s="4" t="str">
        <v>-</v>
      </c>
    </row>
    <row r="669" spans="3:19" ht="13.8" x14ac:dyDescent="0.3">
      <c r="C669" s="1" t="s">
        <v>607</v>
      </c>
      <c r="D669" s="1" t="s">
        <v>2802</v>
      </c>
      <c r="E669" s="1" t="s">
        <v>2076</v>
      </c>
      <c r="F669" s="1" t="s">
        <v>3666</v>
      </c>
      <c r="G669" s="1"/>
      <c r="H669" s="1"/>
      <c r="I669" s="1"/>
      <c r="J669" s="1"/>
      <c r="K669">
        <f>_xlfn.XLOOKUP(L_CC[[#This Row],[PC center]],L_PC[Profit center],L_PC[PC name])</f>
        <v>0</v>
      </c>
      <c r="L669" t="str">
        <f>_xlfn.XLOOKUP(L_CC[[#This Row],[Fund center]],L_FC[Fund center],L_FC[Site],"")</f>
        <v>HHL</v>
      </c>
      <c r="M669" s="4">
        <v>0</v>
      </c>
      <c r="N669" s="4">
        <v>0</v>
      </c>
      <c r="O669" s="4" t="str">
        <v>1500408100_</v>
      </c>
      <c r="P669" s="4" t="str">
        <v>1500408100_</v>
      </c>
      <c r="Q669" s="4" t="str">
        <v>HHL/BP chung</v>
      </c>
      <c r="R669" s="4" t="e">
        <v>#N/A</v>
      </c>
      <c r="S669" s="4" t="str">
        <v>-</v>
      </c>
    </row>
    <row r="670" spans="3:19" ht="13.8" x14ac:dyDescent="0.3">
      <c r="C670" s="1" t="s">
        <v>608</v>
      </c>
      <c r="D670" s="1" t="s">
        <v>2803</v>
      </c>
      <c r="E670" s="1" t="s">
        <v>2076</v>
      </c>
      <c r="F670" s="1" t="s">
        <v>3666</v>
      </c>
      <c r="G670" s="1"/>
      <c r="H670" s="1"/>
      <c r="I670" s="1"/>
      <c r="J670" s="1"/>
      <c r="K670">
        <f>_xlfn.XLOOKUP(L_CC[[#This Row],[PC center]],L_PC[Profit center],L_PC[PC name])</f>
        <v>0</v>
      </c>
      <c r="L670" t="str">
        <f>_xlfn.XLOOKUP(L_CC[[#This Row],[Fund center]],L_FC[Fund center],L_FC[Site],"")</f>
        <v>HHL</v>
      </c>
      <c r="M670" s="4">
        <v>0</v>
      </c>
      <c r="N670" s="4">
        <v>0</v>
      </c>
      <c r="O670" s="4" t="str">
        <v>1500408200_</v>
      </c>
      <c r="P670" s="4" t="str">
        <v>1500408200_</v>
      </c>
      <c r="Q670" s="4" t="str">
        <v>HHL/BP chung</v>
      </c>
      <c r="R670" s="4" t="e">
        <v>#N/A</v>
      </c>
      <c r="S670" s="4" t="str">
        <v>-</v>
      </c>
    </row>
    <row r="671" spans="3:19" ht="13.8" x14ac:dyDescent="0.3">
      <c r="C671" s="1" t="s">
        <v>609</v>
      </c>
      <c r="D671" s="1" t="s">
        <v>2804</v>
      </c>
      <c r="E671" s="1" t="s">
        <v>2076</v>
      </c>
      <c r="F671" s="1" t="s">
        <v>3658</v>
      </c>
      <c r="G671" s="1"/>
      <c r="H671" s="1"/>
      <c r="I671" s="1"/>
      <c r="J671" s="1"/>
      <c r="K671">
        <f>_xlfn.XLOOKUP(L_CC[[#This Row],[PC center]],L_PC[Profit center],L_PC[PC name])</f>
        <v>0</v>
      </c>
      <c r="L671" t="str">
        <f>_xlfn.XLOOKUP(L_CC[[#This Row],[Fund center]],L_FC[Fund center],L_FC[Site],"")</f>
        <v>HHL</v>
      </c>
      <c r="M671" s="4">
        <v>0</v>
      </c>
      <c r="N671" s="4">
        <v>0</v>
      </c>
      <c r="O671" s="4" t="str">
        <v>1500408300_</v>
      </c>
      <c r="P671" s="4" t="str">
        <v>1500408300_</v>
      </c>
      <c r="Q671" s="4" t="str">
        <v>HHL/BP chung</v>
      </c>
      <c r="R671" s="4" t="str">
        <v>Dược</v>
      </c>
      <c r="S671" s="4" t="str">
        <v>-</v>
      </c>
    </row>
    <row r="672" spans="3:19" ht="13.8" x14ac:dyDescent="0.3">
      <c r="C672" s="1" t="s">
        <v>610</v>
      </c>
      <c r="D672" s="1" t="s">
        <v>2805</v>
      </c>
      <c r="E672" s="1" t="s">
        <v>2076</v>
      </c>
      <c r="F672" s="1" t="s">
        <v>167</v>
      </c>
      <c r="G672" s="1"/>
      <c r="H672" s="1"/>
      <c r="I672" s="1"/>
      <c r="J672" s="1"/>
      <c r="K672">
        <f>_xlfn.XLOOKUP(L_CC[[#This Row],[PC center]],L_PC[Profit center],L_PC[PC name])</f>
        <v>0</v>
      </c>
      <c r="L672" t="str">
        <f>_xlfn.XLOOKUP(L_CC[[#This Row],[Fund center]],L_FC[Fund center],L_FC[Site],"")</f>
        <v>HHL</v>
      </c>
      <c r="M672" s="4">
        <v>0</v>
      </c>
      <c r="N672" s="4">
        <v>0</v>
      </c>
      <c r="O672" s="4" t="str">
        <v>1500409100_</v>
      </c>
      <c r="P672" s="4" t="str">
        <v>1500409100_</v>
      </c>
      <c r="Q672" s="4" t="str">
        <v>HHL/BP chung</v>
      </c>
      <c r="R672" s="4" t="str">
        <v>Răng hàm mặt</v>
      </c>
      <c r="S672" s="4" t="str">
        <v>-</v>
      </c>
    </row>
    <row r="673" spans="3:19" ht="13.8" x14ac:dyDescent="0.3">
      <c r="C673" s="1" t="s">
        <v>611</v>
      </c>
      <c r="D673" s="1" t="s">
        <v>2806</v>
      </c>
      <c r="E673" s="1" t="s">
        <v>2076</v>
      </c>
      <c r="F673" s="1" t="s">
        <v>169</v>
      </c>
      <c r="G673" s="1"/>
      <c r="H673" s="1"/>
      <c r="I673" s="1"/>
      <c r="J673" s="1"/>
      <c r="K673">
        <f>_xlfn.XLOOKUP(L_CC[[#This Row],[PC center]],L_PC[Profit center],L_PC[PC name])</f>
        <v>0</v>
      </c>
      <c r="L673" t="str">
        <f>_xlfn.XLOOKUP(L_CC[[#This Row],[Fund center]],L_FC[Fund center],L_FC[Site],"")</f>
        <v>HHL</v>
      </c>
      <c r="M673" s="4">
        <v>0</v>
      </c>
      <c r="N673" s="4">
        <v>0</v>
      </c>
      <c r="O673" s="4" t="str">
        <v>1500409200_</v>
      </c>
      <c r="P673" s="4" t="str">
        <v>1500409200_</v>
      </c>
      <c r="Q673" s="4" t="str">
        <v>HHL/BP chung</v>
      </c>
      <c r="R673" s="4" t="str">
        <v>Tai Mũi Họng</v>
      </c>
      <c r="S673" s="4" t="str">
        <v>-</v>
      </c>
    </row>
    <row r="674" spans="3:19" ht="13.8" x14ac:dyDescent="0.3">
      <c r="C674" s="1" t="s">
        <v>612</v>
      </c>
      <c r="D674" s="1" t="s">
        <v>2807</v>
      </c>
      <c r="E674" s="1" t="s">
        <v>2076</v>
      </c>
      <c r="F674" s="1" t="s">
        <v>171</v>
      </c>
      <c r="G674" s="1"/>
      <c r="H674" s="1"/>
      <c r="I674" s="1"/>
      <c r="J674" s="1"/>
      <c r="K674">
        <f>_xlfn.XLOOKUP(L_CC[[#This Row],[PC center]],L_PC[Profit center],L_PC[PC name])</f>
        <v>0</v>
      </c>
      <c r="L674" t="str">
        <f>_xlfn.XLOOKUP(L_CC[[#This Row],[Fund center]],L_FC[Fund center],L_FC[Site],"")</f>
        <v>HHL</v>
      </c>
      <c r="M674" s="4">
        <v>0</v>
      </c>
      <c r="N674" s="4">
        <v>0</v>
      </c>
      <c r="O674" s="4" t="str">
        <v>1500409300_</v>
      </c>
      <c r="P674" s="4" t="str">
        <v>1500409300_</v>
      </c>
      <c r="Q674" s="4" t="str">
        <v>HHL/BP chung</v>
      </c>
      <c r="R674" s="4" t="str">
        <v>Mắt</v>
      </c>
      <c r="S674" s="4" t="str">
        <v>-</v>
      </c>
    </row>
    <row r="675" spans="3:19" ht="13.8" x14ac:dyDescent="0.3">
      <c r="C675" s="1" t="s">
        <v>613</v>
      </c>
      <c r="D675" s="1" t="s">
        <v>2808</v>
      </c>
      <c r="E675" s="1" t="s">
        <v>2076</v>
      </c>
      <c r="F675" s="1" t="s">
        <v>175</v>
      </c>
      <c r="G675" s="1"/>
      <c r="H675" s="1"/>
      <c r="I675" s="1"/>
      <c r="J675" s="1"/>
      <c r="K675">
        <f>_xlfn.XLOOKUP(L_CC[[#This Row],[PC center]],L_PC[Profit center],L_PC[PC name])</f>
        <v>0</v>
      </c>
      <c r="L675" t="str">
        <f>_xlfn.XLOOKUP(L_CC[[#This Row],[Fund center]],L_FC[Fund center],L_FC[Site],"")</f>
        <v>HHL</v>
      </c>
      <c r="M675" s="4">
        <v>0</v>
      </c>
      <c r="N675" s="4">
        <v>0</v>
      </c>
      <c r="O675" s="4" t="str">
        <v>1500410100_</v>
      </c>
      <c r="P675" s="4" t="str">
        <v>1500410100_</v>
      </c>
      <c r="Q675" s="4" t="str">
        <v>HHL/BP chung</v>
      </c>
      <c r="R675" s="4" t="str">
        <v>Nội đa khoa</v>
      </c>
      <c r="S675" s="4" t="str">
        <v>-</v>
      </c>
    </row>
    <row r="676" spans="3:19" ht="13.8" x14ac:dyDescent="0.3">
      <c r="C676" s="1" t="s">
        <v>614</v>
      </c>
      <c r="D676" s="1" t="s">
        <v>2809</v>
      </c>
      <c r="E676" s="1" t="s">
        <v>2076</v>
      </c>
      <c r="F676" s="1" t="s">
        <v>218</v>
      </c>
      <c r="G676" s="1"/>
      <c r="H676" s="1"/>
      <c r="I676" s="1"/>
      <c r="J676" s="1"/>
      <c r="K676">
        <f>_xlfn.XLOOKUP(L_CC[[#This Row],[PC center]],L_PC[Profit center],L_PC[PC name])</f>
        <v>0</v>
      </c>
      <c r="L676" t="str">
        <f>_xlfn.XLOOKUP(L_CC[[#This Row],[Fund center]],L_FC[Fund center],L_FC[Site],"")</f>
        <v>HHL</v>
      </c>
      <c r="M676" s="4">
        <v>0</v>
      </c>
      <c r="N676" s="4">
        <v>0</v>
      </c>
      <c r="O676" s="4" t="str">
        <v>1500410200_</v>
      </c>
      <c r="P676" s="4" t="str">
        <v>1500410200_</v>
      </c>
      <c r="Q676" s="4" t="str">
        <v>HHL/BP chung</v>
      </c>
      <c r="R676" s="4" t="str">
        <v>Nội tiêu hóa</v>
      </c>
      <c r="S676" s="4" t="str">
        <v>-</v>
      </c>
    </row>
    <row r="677" spans="3:19" ht="13.8" x14ac:dyDescent="0.3">
      <c r="C677" s="1" t="s">
        <v>615</v>
      </c>
      <c r="D677" s="1" t="s">
        <v>2810</v>
      </c>
      <c r="E677" s="1" t="s">
        <v>2076</v>
      </c>
      <c r="F677" s="1" t="s">
        <v>177</v>
      </c>
      <c r="G677" s="1"/>
      <c r="H677" s="1"/>
      <c r="I677" s="1"/>
      <c r="J677" s="1"/>
      <c r="K677">
        <f>_xlfn.XLOOKUP(L_CC[[#This Row],[PC center]],L_PC[Profit center],L_PC[PC name])</f>
        <v>0</v>
      </c>
      <c r="L677" t="str">
        <f>_xlfn.XLOOKUP(L_CC[[#This Row],[Fund center]],L_FC[Fund center],L_FC[Site],"")</f>
        <v>HHL</v>
      </c>
      <c r="M677" s="4">
        <v>0</v>
      </c>
      <c r="N677" s="4">
        <v>0</v>
      </c>
      <c r="O677" s="4" t="str">
        <v>1500410300_</v>
      </c>
      <c r="P677" s="4" t="str">
        <v>1500410300_</v>
      </c>
      <c r="Q677" s="4" t="str">
        <v>HHL/BP chung</v>
      </c>
      <c r="R677" s="4" t="str">
        <v>Nội hô hấp</v>
      </c>
      <c r="S677" s="4" t="str">
        <v>-</v>
      </c>
    </row>
    <row r="678" spans="3:19" ht="13.8" x14ac:dyDescent="0.3">
      <c r="C678" s="1" t="s">
        <v>616</v>
      </c>
      <c r="D678" s="1" t="s">
        <v>2811</v>
      </c>
      <c r="E678" s="1" t="s">
        <v>2076</v>
      </c>
      <c r="F678" s="1" t="s">
        <v>179</v>
      </c>
      <c r="G678" s="1"/>
      <c r="H678" s="1"/>
      <c r="I678" s="1"/>
      <c r="J678" s="1"/>
      <c r="K678">
        <f>_xlfn.XLOOKUP(L_CC[[#This Row],[PC center]],L_PC[Profit center],L_PC[PC name])</f>
        <v>0</v>
      </c>
      <c r="L678" t="str">
        <f>_xlfn.XLOOKUP(L_CC[[#This Row],[Fund center]],L_FC[Fund center],L_FC[Site],"")</f>
        <v>HHL</v>
      </c>
      <c r="M678" s="4">
        <v>0</v>
      </c>
      <c r="N678" s="4">
        <v>0</v>
      </c>
      <c r="O678" s="4" t="str">
        <v>1500410400_</v>
      </c>
      <c r="P678" s="4" t="str">
        <v>1500410400_</v>
      </c>
      <c r="Q678" s="4" t="str">
        <v>HHL/BP chung</v>
      </c>
      <c r="R678" s="4" t="str">
        <v>Nội thần kinh</v>
      </c>
      <c r="S678" s="4" t="str">
        <v>-</v>
      </c>
    </row>
    <row r="679" spans="3:19" ht="13.8" x14ac:dyDescent="0.3">
      <c r="C679" s="1" t="s">
        <v>617</v>
      </c>
      <c r="D679" s="1" t="s">
        <v>2812</v>
      </c>
      <c r="E679" s="1" t="s">
        <v>2076</v>
      </c>
      <c r="F679" s="1" t="s">
        <v>181</v>
      </c>
      <c r="G679" s="1"/>
      <c r="H679" s="1"/>
      <c r="I679" s="1"/>
      <c r="J679" s="1"/>
      <c r="K679">
        <f>_xlfn.XLOOKUP(L_CC[[#This Row],[PC center]],L_PC[Profit center],L_PC[PC name])</f>
        <v>0</v>
      </c>
      <c r="L679" t="str">
        <f>_xlfn.XLOOKUP(L_CC[[#This Row],[Fund center]],L_FC[Fund center],L_FC[Site],"")</f>
        <v>HHL</v>
      </c>
      <c r="M679" s="4">
        <v>0</v>
      </c>
      <c r="N679" s="4">
        <v>0</v>
      </c>
      <c r="O679" s="4" t="str">
        <v>1500410500_</v>
      </c>
      <c r="P679" s="4" t="str">
        <v>1500410500_</v>
      </c>
      <c r="Q679" s="4" t="str">
        <v>HHL/BP chung</v>
      </c>
      <c r="R679" s="4" t="str">
        <v>Nội tiết tiểu đường</v>
      </c>
      <c r="S679" s="4" t="str">
        <v>-</v>
      </c>
    </row>
    <row r="680" spans="3:19" ht="13.8" x14ac:dyDescent="0.3">
      <c r="C680" s="1" t="s">
        <v>618</v>
      </c>
      <c r="D680" s="1" t="s">
        <v>2813</v>
      </c>
      <c r="E680" s="1" t="s">
        <v>2076</v>
      </c>
      <c r="F680" s="1" t="s">
        <v>183</v>
      </c>
      <c r="G680" s="1"/>
      <c r="H680" s="1"/>
      <c r="I680" s="1"/>
      <c r="J680" s="1"/>
      <c r="K680">
        <f>_xlfn.XLOOKUP(L_CC[[#This Row],[PC center]],L_PC[Profit center],L_PC[PC name])</f>
        <v>0</v>
      </c>
      <c r="L680" t="str">
        <f>_xlfn.XLOOKUP(L_CC[[#This Row],[Fund center]],L_FC[Fund center],L_FC[Site],"")</f>
        <v>HHL</v>
      </c>
      <c r="M680" s="4">
        <v>0</v>
      </c>
      <c r="N680" s="4">
        <v>0</v>
      </c>
      <c r="O680" s="4" t="str">
        <v>1500410600_</v>
      </c>
      <c r="P680" s="4" t="str">
        <v>1500410600_</v>
      </c>
      <c r="Q680" s="4" t="str">
        <v>HHL/BP chung</v>
      </c>
      <c r="R680" s="4" t="str">
        <v>Nội cơ xương khớp</v>
      </c>
      <c r="S680" s="4" t="str">
        <v>-</v>
      </c>
    </row>
    <row r="681" spans="3:19" ht="13.8" x14ac:dyDescent="0.3">
      <c r="C681" s="1" t="s">
        <v>619</v>
      </c>
      <c r="D681" s="1" t="s">
        <v>2814</v>
      </c>
      <c r="E681" s="1" t="s">
        <v>2076</v>
      </c>
      <c r="F681" s="1" t="s">
        <v>185</v>
      </c>
      <c r="G681" s="1"/>
      <c r="H681" s="1"/>
      <c r="I681" s="1"/>
      <c r="J681" s="1"/>
      <c r="K681">
        <f>_xlfn.XLOOKUP(L_CC[[#This Row],[PC center]],L_PC[Profit center],L_PC[PC name])</f>
        <v>0</v>
      </c>
      <c r="L681" t="str">
        <f>_xlfn.XLOOKUP(L_CC[[#This Row],[Fund center]],L_FC[Fund center],L_FC[Site],"")</f>
        <v>HHL</v>
      </c>
      <c r="M681" s="4">
        <v>0</v>
      </c>
      <c r="N681" s="4">
        <v>0</v>
      </c>
      <c r="O681" s="4" t="str">
        <v>1500410700_</v>
      </c>
      <c r="P681" s="4" t="str">
        <v>1500410700_</v>
      </c>
      <c r="Q681" s="4" t="str">
        <v>HHL/BP chung</v>
      </c>
      <c r="R681" s="4" t="str">
        <v>Nội thận</v>
      </c>
      <c r="S681" s="4" t="str">
        <v>-</v>
      </c>
    </row>
    <row r="682" spans="3:19" ht="13.8" x14ac:dyDescent="0.3">
      <c r="C682" s="1" t="s">
        <v>620</v>
      </c>
      <c r="D682" s="1" t="s">
        <v>2815</v>
      </c>
      <c r="E682" s="1" t="s">
        <v>2076</v>
      </c>
      <c r="F682" s="1" t="s">
        <v>187</v>
      </c>
      <c r="G682" s="1"/>
      <c r="H682" s="1"/>
      <c r="I682" s="1"/>
      <c r="J682" s="1"/>
      <c r="K682">
        <f>_xlfn.XLOOKUP(L_CC[[#This Row],[PC center]],L_PC[Profit center],L_PC[PC name])</f>
        <v>0</v>
      </c>
      <c r="L682" t="str">
        <f>_xlfn.XLOOKUP(L_CC[[#This Row],[Fund center]],L_FC[Fund center],L_FC[Site],"")</f>
        <v>HHL</v>
      </c>
      <c r="M682" s="4">
        <v>0</v>
      </c>
      <c r="N682" s="4">
        <v>0</v>
      </c>
      <c r="O682" s="4" t="str">
        <v>1500410800_</v>
      </c>
      <c r="P682" s="4" t="str">
        <v>1500410800_</v>
      </c>
      <c r="Q682" s="4" t="str">
        <v>HHL/BP chung</v>
      </c>
      <c r="R682" s="4" t="str">
        <v>Da liễu</v>
      </c>
      <c r="S682" s="4" t="str">
        <v>-</v>
      </c>
    </row>
    <row r="683" spans="3:19" ht="13.8" x14ac:dyDescent="0.3">
      <c r="C683" s="1" t="s">
        <v>2816</v>
      </c>
      <c r="D683" s="1" t="s">
        <v>2817</v>
      </c>
      <c r="E683" s="1" t="s">
        <v>2076</v>
      </c>
      <c r="F683" s="1" t="s">
        <v>3659</v>
      </c>
      <c r="G683" s="1"/>
      <c r="H683" s="1"/>
      <c r="I683" s="1"/>
      <c r="J683" s="1"/>
      <c r="K683">
        <f>_xlfn.XLOOKUP(L_CC[[#This Row],[PC center]],L_PC[Profit center],L_PC[PC name])</f>
        <v>0</v>
      </c>
      <c r="L683" t="str">
        <f>_xlfn.XLOOKUP(L_CC[[#This Row],[Fund center]],L_FC[Fund center],L_FC[Site],"")</f>
        <v>HHL</v>
      </c>
      <c r="M683" s="4">
        <v>0</v>
      </c>
      <c r="N683" s="4">
        <v>0</v>
      </c>
      <c r="O683" s="4" t="str">
        <v>1500411000_</v>
      </c>
      <c r="P683" s="4" t="str">
        <v>1500411000_</v>
      </c>
      <c r="Q683" s="4" t="str">
        <v>HHL/BP chung</v>
      </c>
      <c r="R683" s="4" t="str">
        <v>Lão khoa</v>
      </c>
      <c r="S683" s="4" t="str">
        <v>-</v>
      </c>
    </row>
    <row r="684" spans="3:19" ht="13.8" x14ac:dyDescent="0.3">
      <c r="C684" s="1" t="s">
        <v>621</v>
      </c>
      <c r="D684" s="1" t="s">
        <v>2818</v>
      </c>
      <c r="E684" s="1" t="s">
        <v>2076</v>
      </c>
      <c r="F684" s="1" t="s">
        <v>175</v>
      </c>
      <c r="G684" s="1"/>
      <c r="H684" s="1"/>
      <c r="I684" s="1"/>
      <c r="J684" s="1"/>
      <c r="K684">
        <f>_xlfn.XLOOKUP(L_CC[[#This Row],[PC center]],L_PC[Profit center],L_PC[PC name])</f>
        <v>0</v>
      </c>
      <c r="L684" t="str">
        <f>_xlfn.XLOOKUP(L_CC[[#This Row],[Fund center]],L_FC[Fund center],L_FC[Site],"")</f>
        <v>HHL</v>
      </c>
      <c r="M684" s="4">
        <v>0</v>
      </c>
      <c r="N684" s="4">
        <v>0</v>
      </c>
      <c r="O684" s="4" t="str">
        <v>1500411100_</v>
      </c>
      <c r="P684" s="4" t="str">
        <v>1500411100_</v>
      </c>
      <c r="Q684" s="4" t="str">
        <v>HHL/BP chung</v>
      </c>
      <c r="R684" s="4" t="str">
        <v>Nội đa khoa</v>
      </c>
      <c r="S684" s="4" t="str">
        <v>-</v>
      </c>
    </row>
    <row r="685" spans="3:19" ht="13.8" x14ac:dyDescent="0.3">
      <c r="C685" s="1" t="s">
        <v>3279</v>
      </c>
      <c r="D685" s="1" t="s">
        <v>3280</v>
      </c>
      <c r="E685" s="1" t="s">
        <v>2076</v>
      </c>
      <c r="F685" s="1" t="s">
        <v>108</v>
      </c>
      <c r="G685" s="1"/>
      <c r="H685" s="1"/>
      <c r="I685" s="1"/>
      <c r="J685" s="1"/>
      <c r="K685">
        <f>_xlfn.XLOOKUP(L_CC[[#This Row],[PC center]],L_PC[Profit center],L_PC[PC name])</f>
        <v>0</v>
      </c>
      <c r="L685" t="str">
        <f>_xlfn.XLOOKUP(L_CC[[#This Row],[Fund center]],L_FC[Fund center],L_FC[Site],"")</f>
        <v>HHL</v>
      </c>
      <c r="M685" s="4">
        <v>0</v>
      </c>
      <c r="N685" s="4">
        <v>0</v>
      </c>
      <c r="O685" s="4" t="str">
        <v>1500411200_</v>
      </c>
      <c r="P685" s="4" t="str">
        <v>1500411200_</v>
      </c>
      <c r="Q685" s="4" t="str">
        <v>HHL/BP chung</v>
      </c>
      <c r="R685" s="4" t="str">
        <v>Miễn dịch dị ứng</v>
      </c>
      <c r="S685" s="4" t="str">
        <v>-</v>
      </c>
    </row>
    <row r="686" spans="3:19" ht="13.8" x14ac:dyDescent="0.3">
      <c r="C686" s="1" t="s">
        <v>3269</v>
      </c>
      <c r="D686" s="1" t="s">
        <v>3270</v>
      </c>
      <c r="E686" s="1" t="s">
        <v>2076</v>
      </c>
      <c r="F686" s="1" t="s">
        <v>196</v>
      </c>
      <c r="G686" s="1"/>
      <c r="H686" s="1"/>
      <c r="I686" s="1"/>
      <c r="J686" s="1"/>
      <c r="K686">
        <f>_xlfn.XLOOKUP(L_CC[[#This Row],[PC center]],L_PC[Profit center],L_PC[PC name])</f>
        <v>0</v>
      </c>
      <c r="L686" t="str">
        <f>_xlfn.XLOOKUP(L_CC[[#This Row],[Fund center]],L_FC[Fund center],L_FC[Site],"")</f>
        <v>HHL</v>
      </c>
      <c r="M686" s="4">
        <v>0</v>
      </c>
      <c r="N686" s="4">
        <v>0</v>
      </c>
      <c r="O686" s="4" t="str">
        <v>1500411400_</v>
      </c>
      <c r="P686" s="4" t="str">
        <v>1500411400_</v>
      </c>
      <c r="Q686" s="4" t="str">
        <v>HHL/BP chung</v>
      </c>
      <c r="R686" s="4" t="str">
        <v>Truyền nhiễm</v>
      </c>
      <c r="S686" s="4" t="str">
        <v>-</v>
      </c>
    </row>
    <row r="687" spans="3:19" ht="13.8" x14ac:dyDescent="0.3">
      <c r="C687" s="1" t="s">
        <v>622</v>
      </c>
      <c r="D687" s="1" t="s">
        <v>2819</v>
      </c>
      <c r="E687" s="1" t="s">
        <v>2076</v>
      </c>
      <c r="F687" s="1" t="s">
        <v>198</v>
      </c>
      <c r="G687" s="1"/>
      <c r="H687" s="1"/>
      <c r="I687" s="1"/>
      <c r="J687" s="1"/>
      <c r="K687">
        <f>_xlfn.XLOOKUP(L_CC[[#This Row],[PC center]],L_PC[Profit center],L_PC[PC name])</f>
        <v>0</v>
      </c>
      <c r="L687" t="str">
        <f>_xlfn.XLOOKUP(L_CC[[#This Row],[Fund center]],L_FC[Fund center],L_FC[Site],"")</f>
        <v>HHL</v>
      </c>
      <c r="M687" s="4">
        <v>0</v>
      </c>
      <c r="N687" s="4">
        <v>0</v>
      </c>
      <c r="O687" s="4" t="str">
        <v>1500412100_</v>
      </c>
      <c r="P687" s="4" t="str">
        <v>1500412100_</v>
      </c>
      <c r="Q687" s="4" t="str">
        <v>HHL/BP chung</v>
      </c>
      <c r="R687" s="4" t="str">
        <v>Nội, CTTM</v>
      </c>
      <c r="S687" s="4" t="str">
        <v>-</v>
      </c>
    </row>
    <row r="688" spans="3:19" ht="13.8" x14ac:dyDescent="0.3">
      <c r="C688" s="1" t="s">
        <v>623</v>
      </c>
      <c r="D688" s="1" t="s">
        <v>2820</v>
      </c>
      <c r="E688" s="1" t="s">
        <v>2076</v>
      </c>
      <c r="F688" s="1" t="s">
        <v>429</v>
      </c>
      <c r="G688" s="1"/>
      <c r="H688" s="1"/>
      <c r="I688" s="1"/>
      <c r="J688" s="1"/>
      <c r="K688">
        <f>_xlfn.XLOOKUP(L_CC[[#This Row],[PC center]],L_PC[Profit center],L_PC[PC name])</f>
        <v>0</v>
      </c>
      <c r="L688" t="str">
        <f>_xlfn.XLOOKUP(L_CC[[#This Row],[Fund center]],L_FC[Fund center],L_FC[Site],"")</f>
        <v>HHL</v>
      </c>
      <c r="M688" s="4">
        <v>0</v>
      </c>
      <c r="N688" s="4">
        <v>0</v>
      </c>
      <c r="O688" s="4" t="str">
        <v>1500413100_</v>
      </c>
      <c r="P688" s="4" t="str">
        <v>1500413100_</v>
      </c>
      <c r="Q688" s="4" t="str">
        <v>HHL/BP chung</v>
      </c>
      <c r="R688" s="4" t="str">
        <v>Nội gan mật</v>
      </c>
      <c r="S688" s="4" t="str">
        <v>-</v>
      </c>
    </row>
    <row r="689" spans="3:19" ht="13.8" x14ac:dyDescent="0.3">
      <c r="C689" s="1" t="s">
        <v>624</v>
      </c>
      <c r="D689" s="1" t="s">
        <v>2821</v>
      </c>
      <c r="E689" s="1" t="s">
        <v>2076</v>
      </c>
      <c r="F689" s="1" t="s">
        <v>203</v>
      </c>
      <c r="G689" s="1"/>
      <c r="H689" s="1"/>
      <c r="I689" s="1"/>
      <c r="J689" s="1"/>
      <c r="K689">
        <f>_xlfn.XLOOKUP(L_CC[[#This Row],[PC center]],L_PC[Profit center],L_PC[PC name])</f>
        <v>0</v>
      </c>
      <c r="L689" t="str">
        <f>_xlfn.XLOOKUP(L_CC[[#This Row],[Fund center]],L_FC[Fund center],L_FC[Site],"")</f>
        <v>HHL</v>
      </c>
      <c r="M689" s="4">
        <v>0</v>
      </c>
      <c r="N689" s="4">
        <v>0</v>
      </c>
      <c r="O689" s="4" t="str">
        <v>1500414100_</v>
      </c>
      <c r="P689" s="4" t="str">
        <v>1500414100_</v>
      </c>
      <c r="Q689" s="4" t="str">
        <v>HHL/BP chung</v>
      </c>
      <c r="R689" s="4" t="str">
        <v>Ung bướu</v>
      </c>
      <c r="S689" s="4" t="str">
        <v>-</v>
      </c>
    </row>
    <row r="690" spans="3:19" ht="13.8" x14ac:dyDescent="0.3">
      <c r="C690" s="1" t="s">
        <v>625</v>
      </c>
      <c r="D690" s="1" t="s">
        <v>2822</v>
      </c>
      <c r="E690" s="1" t="s">
        <v>2076</v>
      </c>
      <c r="F690" s="1" t="s">
        <v>208</v>
      </c>
      <c r="G690" s="1"/>
      <c r="H690" s="1"/>
      <c r="I690" s="1"/>
      <c r="J690" s="1"/>
      <c r="K690">
        <f>_xlfn.XLOOKUP(L_CC[[#This Row],[PC center]],L_PC[Profit center],L_PC[PC name])</f>
        <v>0</v>
      </c>
      <c r="L690" t="str">
        <f>_xlfn.XLOOKUP(L_CC[[#This Row],[Fund center]],L_FC[Fund center],L_FC[Site],"")</f>
        <v>HHL</v>
      </c>
      <c r="M690" s="4">
        <v>0</v>
      </c>
      <c r="N690" s="4">
        <v>0</v>
      </c>
      <c r="O690" s="4" t="str">
        <v>1500415100_</v>
      </c>
      <c r="P690" s="4" t="str">
        <v>1500415100_</v>
      </c>
      <c r="Q690" s="4" t="str">
        <v>HHL/BP chung</v>
      </c>
      <c r="R690" s="4" t="str">
        <v>Gây mê giảm đau</v>
      </c>
      <c r="S690" s="4" t="str">
        <v>-</v>
      </c>
    </row>
    <row r="691" spans="3:19" ht="13.8" x14ac:dyDescent="0.3">
      <c r="C691" s="1" t="s">
        <v>626</v>
      </c>
      <c r="D691" s="1" t="s">
        <v>2823</v>
      </c>
      <c r="E691" s="1" t="s">
        <v>2076</v>
      </c>
      <c r="F691" s="1" t="s">
        <v>208</v>
      </c>
      <c r="G691" s="1"/>
      <c r="H691" s="1"/>
      <c r="I691" s="1"/>
      <c r="J691" s="1"/>
      <c r="K691">
        <f>_xlfn.XLOOKUP(L_CC[[#This Row],[PC center]],L_PC[Profit center],L_PC[PC name])</f>
        <v>0</v>
      </c>
      <c r="L691" t="str">
        <f>_xlfn.XLOOKUP(L_CC[[#This Row],[Fund center]],L_FC[Fund center],L_FC[Site],"")</f>
        <v>HHL</v>
      </c>
      <c r="M691" s="4">
        <v>0</v>
      </c>
      <c r="N691" s="4">
        <v>0</v>
      </c>
      <c r="O691" s="4" t="str">
        <v>1500415200_</v>
      </c>
      <c r="P691" s="4" t="str">
        <v>1500415200_</v>
      </c>
      <c r="Q691" s="4" t="str">
        <v>HHL/BP chung</v>
      </c>
      <c r="R691" s="4" t="str">
        <v>Gây mê giảm đau</v>
      </c>
      <c r="S691" s="4" t="str">
        <v>-</v>
      </c>
    </row>
    <row r="692" spans="3:19" ht="13.8" x14ac:dyDescent="0.3">
      <c r="C692" s="1" t="s">
        <v>627</v>
      </c>
      <c r="D692" s="1" t="s">
        <v>2824</v>
      </c>
      <c r="E692" s="1" t="s">
        <v>2076</v>
      </c>
      <c r="F692" s="1" t="s">
        <v>208</v>
      </c>
      <c r="G692" s="1"/>
      <c r="H692" s="1"/>
      <c r="I692" s="1"/>
      <c r="J692" s="1"/>
      <c r="K692">
        <f>_xlfn.XLOOKUP(L_CC[[#This Row],[PC center]],L_PC[Profit center],L_PC[PC name])</f>
        <v>0</v>
      </c>
      <c r="L692" t="str">
        <f>_xlfn.XLOOKUP(L_CC[[#This Row],[Fund center]],L_FC[Fund center],L_FC[Site],"")</f>
        <v>HHL</v>
      </c>
      <c r="M692" s="4">
        <v>0</v>
      </c>
      <c r="N692" s="4">
        <v>0</v>
      </c>
      <c r="O692" s="4" t="str">
        <v>1500415300_</v>
      </c>
      <c r="P692" s="4" t="str">
        <v>1500415300_</v>
      </c>
      <c r="Q692" s="4" t="str">
        <v>HHL/BP chung</v>
      </c>
      <c r="R692" s="4" t="str">
        <v>Gây mê giảm đau</v>
      </c>
      <c r="S692" s="4" t="str">
        <v>-</v>
      </c>
    </row>
    <row r="693" spans="3:19" ht="13.8" x14ac:dyDescent="0.3">
      <c r="C693" s="1" t="s">
        <v>628</v>
      </c>
      <c r="D693" s="1" t="s">
        <v>2825</v>
      </c>
      <c r="E693" s="1" t="s">
        <v>2076</v>
      </c>
      <c r="F693" s="1" t="s">
        <v>208</v>
      </c>
      <c r="G693" s="1"/>
      <c r="H693" s="1"/>
      <c r="I693" s="1"/>
      <c r="J693" s="1"/>
      <c r="K693">
        <f>_xlfn.XLOOKUP(L_CC[[#This Row],[PC center]],L_PC[Profit center],L_PC[PC name])</f>
        <v>0</v>
      </c>
      <c r="L693" t="str">
        <f>_xlfn.XLOOKUP(L_CC[[#This Row],[Fund center]],L_FC[Fund center],L_FC[Site],"")</f>
        <v>HHL</v>
      </c>
      <c r="M693" s="4">
        <v>0</v>
      </c>
      <c r="N693" s="4">
        <v>0</v>
      </c>
      <c r="O693" s="4" t="str">
        <v>1500415400_</v>
      </c>
      <c r="P693" s="4" t="str">
        <v>1500415400_</v>
      </c>
      <c r="Q693" s="4" t="str">
        <v>HHL/BP chung</v>
      </c>
      <c r="R693" s="4" t="str">
        <v>Gây mê giảm đau</v>
      </c>
      <c r="S693" s="4" t="str">
        <v>-</v>
      </c>
    </row>
    <row r="694" spans="3:19" ht="13.8" x14ac:dyDescent="0.3">
      <c r="C694" s="1" t="s">
        <v>629</v>
      </c>
      <c r="D694" s="1" t="s">
        <v>2826</v>
      </c>
      <c r="E694" s="1" t="s">
        <v>2076</v>
      </c>
      <c r="F694" s="1" t="s">
        <v>2103</v>
      </c>
      <c r="G694" s="1"/>
      <c r="H694" s="1"/>
      <c r="I694" s="1"/>
      <c r="J694" s="1"/>
      <c r="K694">
        <f>_xlfn.XLOOKUP(L_CC[[#This Row],[PC center]],L_PC[Profit center],L_PC[PC name])</f>
        <v>0</v>
      </c>
      <c r="L694" t="str">
        <f>_xlfn.XLOOKUP(L_CC[[#This Row],[Fund center]],L_FC[Fund center],L_FC[Site],"")</f>
        <v>HHL</v>
      </c>
      <c r="M694" s="4">
        <v>0</v>
      </c>
      <c r="N694" s="4">
        <v>0</v>
      </c>
      <c r="O694" s="4" t="str">
        <v>1500416000_</v>
      </c>
      <c r="P694" s="4" t="str">
        <v>1500416000_</v>
      </c>
      <c r="Q694" s="4" t="str">
        <v>HHL/BP chung</v>
      </c>
      <c r="R694" s="4" t="str">
        <v>PHCN</v>
      </c>
      <c r="S694" s="4" t="str">
        <v>-</v>
      </c>
    </row>
    <row r="695" spans="3:19" ht="13.8" x14ac:dyDescent="0.3">
      <c r="C695" s="1" t="s">
        <v>630</v>
      </c>
      <c r="D695" s="1" t="s">
        <v>2827</v>
      </c>
      <c r="E695" s="1" t="s">
        <v>2076</v>
      </c>
      <c r="F695" s="1" t="s">
        <v>3658</v>
      </c>
      <c r="G695" s="1"/>
      <c r="H695" s="1"/>
      <c r="I695" s="1"/>
      <c r="J695" s="1"/>
      <c r="K695">
        <f>_xlfn.XLOOKUP(L_CC[[#This Row],[PC center]],L_PC[Profit center],L_PC[PC name])</f>
        <v>0</v>
      </c>
      <c r="L695" t="str">
        <f>_xlfn.XLOOKUP(L_CC[[#This Row],[Fund center]],L_FC[Fund center],L_FC[Site],"")</f>
        <v>HHL</v>
      </c>
      <c r="M695" s="4">
        <v>0</v>
      </c>
      <c r="N695" s="4">
        <v>0</v>
      </c>
      <c r="O695" s="4" t="str">
        <v>1500501000_</v>
      </c>
      <c r="P695" s="4" t="str">
        <v>1500501000_</v>
      </c>
      <c r="Q695" s="4" t="str">
        <v>HHL/BP chung</v>
      </c>
      <c r="R695" s="4" t="str">
        <v>Dược</v>
      </c>
      <c r="S695" s="4" t="str">
        <v>-</v>
      </c>
    </row>
    <row r="696" spans="3:19" ht="13.8" x14ac:dyDescent="0.3">
      <c r="C696" s="1" t="s">
        <v>631</v>
      </c>
      <c r="D696" s="1" t="s">
        <v>2828</v>
      </c>
      <c r="E696" s="1" t="s">
        <v>2076</v>
      </c>
      <c r="F696" s="1" t="s">
        <v>3658</v>
      </c>
      <c r="G696" s="1"/>
      <c r="H696" s="1"/>
      <c r="I696" s="1"/>
      <c r="J696" s="1"/>
      <c r="K696">
        <f>_xlfn.XLOOKUP(L_CC[[#This Row],[PC center]],L_PC[Profit center],L_PC[PC name])</f>
        <v>0</v>
      </c>
      <c r="L696" t="str">
        <f>_xlfn.XLOOKUP(L_CC[[#This Row],[Fund center]],L_FC[Fund center],L_FC[Site],"")</f>
        <v>HHL</v>
      </c>
      <c r="M696" s="4">
        <v>0</v>
      </c>
      <c r="N696" s="4">
        <v>0</v>
      </c>
      <c r="O696" s="4" t="str">
        <v>1500502000_</v>
      </c>
      <c r="P696" s="4" t="str">
        <v>1500502000_</v>
      </c>
      <c r="Q696" s="4" t="str">
        <v>HHL/BP chung</v>
      </c>
      <c r="R696" s="4" t="str">
        <v>Dược</v>
      </c>
      <c r="S696" s="4" t="str">
        <v>-</v>
      </c>
    </row>
    <row r="697" spans="3:19" ht="13.8" x14ac:dyDescent="0.3">
      <c r="C697" s="1" t="s">
        <v>632</v>
      </c>
      <c r="D697" s="1" t="s">
        <v>3163</v>
      </c>
      <c r="E697" s="1" t="s">
        <v>2076</v>
      </c>
      <c r="F697" s="1" t="s">
        <v>3658</v>
      </c>
      <c r="G697" s="1"/>
      <c r="H697" s="1"/>
      <c r="I697" s="1"/>
      <c r="J697" s="1"/>
      <c r="K697">
        <f>_xlfn.XLOOKUP(L_CC[[#This Row],[PC center]],L_PC[Profit center],L_PC[PC name])</f>
        <v>0</v>
      </c>
      <c r="L697" t="str">
        <f>_xlfn.XLOOKUP(L_CC[[#This Row],[Fund center]],L_FC[Fund center],L_FC[Site],"")</f>
        <v>HHL</v>
      </c>
      <c r="M697" s="4">
        <v>0</v>
      </c>
      <c r="N697" s="4">
        <v>0</v>
      </c>
      <c r="O697" s="4" t="str">
        <v>1500502001_</v>
      </c>
      <c r="P697" s="4" t="str">
        <v>1500502001_</v>
      </c>
      <c r="Q697" s="4" t="str">
        <v>HHL/BP chung</v>
      </c>
      <c r="R697" s="4" t="str">
        <v>Dược</v>
      </c>
      <c r="S697" s="4" t="str">
        <v>-</v>
      </c>
    </row>
    <row r="698" spans="3:19" ht="13.8" x14ac:dyDescent="0.3">
      <c r="C698" s="1" t="s">
        <v>633</v>
      </c>
      <c r="D698" s="1" t="s">
        <v>2829</v>
      </c>
      <c r="E698" s="1" t="s">
        <v>2076</v>
      </c>
      <c r="F698" s="1" t="s">
        <v>4</v>
      </c>
      <c r="G698" s="1"/>
      <c r="H698" s="1"/>
      <c r="I698" s="1"/>
      <c r="J698" s="1" t="s">
        <v>3690</v>
      </c>
      <c r="K698">
        <f>_xlfn.XLOOKUP(L_CC[[#This Row],[PC center]],L_PC[Profit center],L_PC[PC name])</f>
        <v>0</v>
      </c>
      <c r="L698" t="str">
        <f>_xlfn.XLOOKUP(L_CC[[#This Row],[Fund center]],L_FC[Fund center],L_FC[Site],"")</f>
        <v>HHL</v>
      </c>
      <c r="M698" s="4">
        <v>0</v>
      </c>
      <c r="N698" s="4">
        <v>0</v>
      </c>
      <c r="O698" s="4" t="str">
        <v>1500901000_</v>
      </c>
      <c r="P698" s="4" t="str">
        <v>1500901000_</v>
      </c>
      <c r="Q698" s="4" t="str">
        <v>HHL/BP chung</v>
      </c>
      <c r="R698" s="4" t="e">
        <v>#N/A</v>
      </c>
      <c r="S698" s="4" t="str">
        <v>-</v>
      </c>
    </row>
    <row r="699" spans="3:19" ht="13.8" x14ac:dyDescent="0.3">
      <c r="C699" s="1" t="s">
        <v>2830</v>
      </c>
      <c r="D699" s="1" t="s">
        <v>2831</v>
      </c>
      <c r="E699" s="1" t="s">
        <v>2078</v>
      </c>
      <c r="F699" s="1" t="s">
        <v>4</v>
      </c>
      <c r="G699" s="1"/>
      <c r="H699" s="1"/>
      <c r="I699" s="1"/>
      <c r="J699" s="1" t="s">
        <v>3690</v>
      </c>
      <c r="K699">
        <f>_xlfn.XLOOKUP(L_CC[[#This Row],[PC center]],L_PC[Profit center],L_PC[PC name])</f>
        <v>0</v>
      </c>
      <c r="L699" t="str">
        <f>_xlfn.XLOOKUP(L_CC[[#This Row],[Fund center]],L_FC[Fund center],L_FC[Site],"")</f>
        <v>HDN</v>
      </c>
      <c r="M699" s="4">
        <v>0</v>
      </c>
      <c r="N699" s="4">
        <v>0</v>
      </c>
      <c r="O699" s="4" t="str">
        <v>1600000000_</v>
      </c>
      <c r="P699" s="4" t="str">
        <v>1600000000_</v>
      </c>
      <c r="Q699" s="4" t="str">
        <v>HDN/BP chung</v>
      </c>
      <c r="R699" s="4" t="e">
        <v>#N/A</v>
      </c>
      <c r="S699" s="4" t="str">
        <v>-</v>
      </c>
    </row>
    <row r="700" spans="3:19" ht="13.8" x14ac:dyDescent="0.3">
      <c r="C700" s="1" t="s">
        <v>634</v>
      </c>
      <c r="D700" s="1" t="s">
        <v>2832</v>
      </c>
      <c r="E700" s="1" t="s">
        <v>2078</v>
      </c>
      <c r="F700" s="1" t="s">
        <v>4</v>
      </c>
      <c r="G700" s="1"/>
      <c r="H700" s="1"/>
      <c r="I700" s="1"/>
      <c r="J700" s="1" t="s">
        <v>3690</v>
      </c>
      <c r="K700">
        <f>_xlfn.XLOOKUP(L_CC[[#This Row],[PC center]],L_PC[Profit center],L_PC[PC name])</f>
        <v>0</v>
      </c>
      <c r="L700" t="str">
        <f>_xlfn.XLOOKUP(L_CC[[#This Row],[Fund center]],L_FC[Fund center],L_FC[Site],"")</f>
        <v>HDN</v>
      </c>
      <c r="M700" s="4">
        <v>0</v>
      </c>
      <c r="N700" s="4">
        <v>0</v>
      </c>
      <c r="O700" s="4" t="str">
        <v>1600100000_</v>
      </c>
      <c r="P700" s="4" t="str">
        <v>1600100000_</v>
      </c>
      <c r="Q700" s="4" t="str">
        <v>HDN/BP chung</v>
      </c>
      <c r="R700" s="4" t="e">
        <v>#N/A</v>
      </c>
      <c r="S700" s="4" t="str">
        <v>-</v>
      </c>
    </row>
    <row r="701" spans="3:19" ht="13.8" x14ac:dyDescent="0.3">
      <c r="C701" s="1" t="s">
        <v>635</v>
      </c>
      <c r="D701" s="1" t="s">
        <v>2833</v>
      </c>
      <c r="E701" s="1" t="s">
        <v>2078</v>
      </c>
      <c r="F701" s="1" t="s">
        <v>4</v>
      </c>
      <c r="G701" s="1"/>
      <c r="H701" s="1"/>
      <c r="I701" s="1"/>
      <c r="J701" s="1" t="s">
        <v>3690</v>
      </c>
      <c r="K701">
        <f>_xlfn.XLOOKUP(L_CC[[#This Row],[PC center]],L_PC[Profit center],L_PC[PC name])</f>
        <v>0</v>
      </c>
      <c r="L701" t="str">
        <f>_xlfn.XLOOKUP(L_CC[[#This Row],[Fund center]],L_FC[Fund center],L_FC[Site],"")</f>
        <v>HDN</v>
      </c>
      <c r="M701" s="4">
        <v>0</v>
      </c>
      <c r="N701" s="4">
        <v>0</v>
      </c>
      <c r="O701" s="4" t="str">
        <v>1600101000_</v>
      </c>
      <c r="P701" s="4" t="str">
        <v>1600101000_</v>
      </c>
      <c r="Q701" s="4" t="str">
        <v>HDN/BP chung</v>
      </c>
      <c r="R701" s="4" t="e">
        <v>#N/A</v>
      </c>
      <c r="S701" s="4" t="str">
        <v>-</v>
      </c>
    </row>
    <row r="702" spans="3:19" ht="13.8" x14ac:dyDescent="0.3">
      <c r="C702" s="1" t="s">
        <v>636</v>
      </c>
      <c r="D702" s="1" t="s">
        <v>2834</v>
      </c>
      <c r="E702" s="1" t="s">
        <v>2078</v>
      </c>
      <c r="F702" s="1" t="s">
        <v>4</v>
      </c>
      <c r="G702" s="1"/>
      <c r="H702" s="1"/>
      <c r="I702" s="1"/>
      <c r="J702" s="1" t="s">
        <v>3690</v>
      </c>
      <c r="K702">
        <f>_xlfn.XLOOKUP(L_CC[[#This Row],[PC center]],L_PC[Profit center],L_PC[PC name])</f>
        <v>0</v>
      </c>
      <c r="L702" t="str">
        <f>_xlfn.XLOOKUP(L_CC[[#This Row],[Fund center]],L_FC[Fund center],L_FC[Site],"")</f>
        <v>HDN</v>
      </c>
      <c r="M702" s="4">
        <v>0</v>
      </c>
      <c r="N702" s="4">
        <v>0</v>
      </c>
      <c r="O702" s="4" t="str">
        <v>1600102000_</v>
      </c>
      <c r="P702" s="4" t="str">
        <v>1600102000_</v>
      </c>
      <c r="Q702" s="4" t="str">
        <v>HDN/BP chung</v>
      </c>
      <c r="R702" s="4" t="e">
        <v>#N/A</v>
      </c>
      <c r="S702" s="4" t="str">
        <v>-</v>
      </c>
    </row>
    <row r="703" spans="3:19" ht="13.8" x14ac:dyDescent="0.3">
      <c r="C703" s="1" t="s">
        <v>637</v>
      </c>
      <c r="D703" s="1" t="s">
        <v>2835</v>
      </c>
      <c r="E703" s="1" t="s">
        <v>2078</v>
      </c>
      <c r="F703" s="1" t="s">
        <v>4</v>
      </c>
      <c r="G703" s="1"/>
      <c r="H703" s="1"/>
      <c r="I703" s="1"/>
      <c r="J703" s="1" t="s">
        <v>3690</v>
      </c>
      <c r="K703">
        <f>_xlfn.XLOOKUP(L_CC[[#This Row],[PC center]],L_PC[Profit center],L_PC[PC name])</f>
        <v>0</v>
      </c>
      <c r="L703" t="str">
        <f>_xlfn.XLOOKUP(L_CC[[#This Row],[Fund center]],L_FC[Fund center],L_FC[Site],"")</f>
        <v>HDN</v>
      </c>
      <c r="M703" s="4">
        <v>0</v>
      </c>
      <c r="N703" s="4">
        <v>0</v>
      </c>
      <c r="O703" s="4" t="str">
        <v>1600103000_</v>
      </c>
      <c r="P703" s="4" t="str">
        <v>1600103000_</v>
      </c>
      <c r="Q703" s="4" t="str">
        <v>HDN/BP chung</v>
      </c>
      <c r="R703" s="4" t="e">
        <v>#N/A</v>
      </c>
      <c r="S703" s="4" t="str">
        <v>-</v>
      </c>
    </row>
    <row r="704" spans="3:19" ht="13.8" x14ac:dyDescent="0.3">
      <c r="C704" s="1" t="s">
        <v>638</v>
      </c>
      <c r="D704" s="1" t="s">
        <v>2836</v>
      </c>
      <c r="E704" s="1" t="s">
        <v>2078</v>
      </c>
      <c r="F704" s="1" t="s">
        <v>4</v>
      </c>
      <c r="G704" s="1"/>
      <c r="H704" s="1"/>
      <c r="I704" s="1"/>
      <c r="J704" s="1" t="s">
        <v>3690</v>
      </c>
      <c r="K704">
        <f>_xlfn.XLOOKUP(L_CC[[#This Row],[PC center]],L_PC[Profit center],L_PC[PC name])</f>
        <v>0</v>
      </c>
      <c r="L704" t="str">
        <f>_xlfn.XLOOKUP(L_CC[[#This Row],[Fund center]],L_FC[Fund center],L_FC[Site],"")</f>
        <v>HDN</v>
      </c>
      <c r="M704" s="4">
        <v>0</v>
      </c>
      <c r="N704" s="4">
        <v>0</v>
      </c>
      <c r="O704" s="4" t="str">
        <v>1600104000_</v>
      </c>
      <c r="P704" s="4" t="str">
        <v>1600104000_</v>
      </c>
      <c r="Q704" s="4" t="str">
        <v>HDN/BP chung</v>
      </c>
      <c r="R704" s="4" t="e">
        <v>#N/A</v>
      </c>
      <c r="S704" s="4" t="str">
        <v>-</v>
      </c>
    </row>
    <row r="705" spans="3:19" ht="13.8" x14ac:dyDescent="0.3">
      <c r="C705" s="1" t="s">
        <v>639</v>
      </c>
      <c r="D705" s="1" t="s">
        <v>2837</v>
      </c>
      <c r="E705" s="1" t="s">
        <v>2078</v>
      </c>
      <c r="F705" s="1" t="s">
        <v>4</v>
      </c>
      <c r="G705" s="1"/>
      <c r="H705" s="1"/>
      <c r="I705" s="1"/>
      <c r="J705" s="1" t="s">
        <v>3690</v>
      </c>
      <c r="K705">
        <f>_xlfn.XLOOKUP(L_CC[[#This Row],[PC center]],L_PC[Profit center],L_PC[PC name])</f>
        <v>0</v>
      </c>
      <c r="L705" t="str">
        <f>_xlfn.XLOOKUP(L_CC[[#This Row],[Fund center]],L_FC[Fund center],L_FC[Site],"")</f>
        <v>HDN</v>
      </c>
      <c r="M705" s="4">
        <v>0</v>
      </c>
      <c r="N705" s="4">
        <v>0</v>
      </c>
      <c r="O705" s="4" t="str">
        <v>1600105000_</v>
      </c>
      <c r="P705" s="4" t="str">
        <v>1600105000_</v>
      </c>
      <c r="Q705" s="4" t="str">
        <v>HDN/BP chung</v>
      </c>
      <c r="R705" s="4" t="e">
        <v>#N/A</v>
      </c>
      <c r="S705" s="4" t="str">
        <v>-</v>
      </c>
    </row>
    <row r="706" spans="3:19" ht="13.8" x14ac:dyDescent="0.3">
      <c r="C706" s="1" t="s">
        <v>640</v>
      </c>
      <c r="D706" s="1" t="s">
        <v>2838</v>
      </c>
      <c r="E706" s="1" t="s">
        <v>2078</v>
      </c>
      <c r="F706" s="1" t="s">
        <v>4</v>
      </c>
      <c r="G706" s="1"/>
      <c r="H706" s="1"/>
      <c r="I706" s="1"/>
      <c r="J706" s="1" t="s">
        <v>3690</v>
      </c>
      <c r="K706">
        <f>_xlfn.XLOOKUP(L_CC[[#This Row],[PC center]],L_PC[Profit center],L_PC[PC name])</f>
        <v>0</v>
      </c>
      <c r="L706" t="str">
        <f>_xlfn.XLOOKUP(L_CC[[#This Row],[Fund center]],L_FC[Fund center],L_FC[Site],"")</f>
        <v>HDN</v>
      </c>
      <c r="M706" s="4">
        <v>0</v>
      </c>
      <c r="N706" s="4">
        <v>0</v>
      </c>
      <c r="O706" s="4" t="str">
        <v>1600107000_</v>
      </c>
      <c r="P706" s="4" t="str">
        <v>1600107000_</v>
      </c>
      <c r="Q706" s="4" t="str">
        <v>HDN/BP chung</v>
      </c>
      <c r="R706" s="4" t="e">
        <v>#N/A</v>
      </c>
      <c r="S706" s="4" t="str">
        <v>-</v>
      </c>
    </row>
    <row r="707" spans="3:19" ht="13.8" x14ac:dyDescent="0.3">
      <c r="C707" s="1" t="s">
        <v>641</v>
      </c>
      <c r="D707" s="1" t="s">
        <v>2839</v>
      </c>
      <c r="E707" s="1" t="s">
        <v>2078</v>
      </c>
      <c r="F707" s="1" t="s">
        <v>4</v>
      </c>
      <c r="G707" s="1"/>
      <c r="H707" s="1"/>
      <c r="I707" s="1"/>
      <c r="J707" s="1" t="s">
        <v>3690</v>
      </c>
      <c r="K707">
        <f>_xlfn.XLOOKUP(L_CC[[#This Row],[PC center]],L_PC[Profit center],L_PC[PC name])</f>
        <v>0</v>
      </c>
      <c r="L707" t="str">
        <f>_xlfn.XLOOKUP(L_CC[[#This Row],[Fund center]],L_FC[Fund center],L_FC[Site],"")</f>
        <v>HDN</v>
      </c>
      <c r="M707" s="4">
        <v>0</v>
      </c>
      <c r="N707" s="4">
        <v>0</v>
      </c>
      <c r="O707" s="4" t="str">
        <v>1600108000_</v>
      </c>
      <c r="P707" s="4" t="str">
        <v>1600108000_</v>
      </c>
      <c r="Q707" s="4" t="str">
        <v>HDN/BP chung</v>
      </c>
      <c r="R707" s="4" t="e">
        <v>#N/A</v>
      </c>
      <c r="S707" s="4" t="str">
        <v>-</v>
      </c>
    </row>
    <row r="708" spans="3:19" ht="13.8" x14ac:dyDescent="0.3">
      <c r="C708" s="1" t="s">
        <v>642</v>
      </c>
      <c r="D708" s="1" t="s">
        <v>2840</v>
      </c>
      <c r="E708" s="1" t="s">
        <v>2078</v>
      </c>
      <c r="F708" s="1" t="s">
        <v>4</v>
      </c>
      <c r="G708" s="1"/>
      <c r="H708" s="1"/>
      <c r="I708" s="1"/>
      <c r="J708" s="1" t="s">
        <v>3690</v>
      </c>
      <c r="K708">
        <f>_xlfn.XLOOKUP(L_CC[[#This Row],[PC center]],L_PC[Profit center],L_PC[PC name])</f>
        <v>0</v>
      </c>
      <c r="L708" t="str">
        <f>_xlfn.XLOOKUP(L_CC[[#This Row],[Fund center]],L_FC[Fund center],L_FC[Site],"")</f>
        <v>HDN</v>
      </c>
      <c r="M708" s="4">
        <v>0</v>
      </c>
      <c r="N708" s="4">
        <v>0</v>
      </c>
      <c r="O708" s="4" t="str">
        <v>1600109000_</v>
      </c>
      <c r="P708" s="4" t="str">
        <v>1600109000_</v>
      </c>
      <c r="Q708" s="4" t="str">
        <v>HDN/BP chung</v>
      </c>
      <c r="R708" s="4" t="e">
        <v>#N/A</v>
      </c>
      <c r="S708" s="4" t="str">
        <v>-</v>
      </c>
    </row>
    <row r="709" spans="3:19" ht="13.8" x14ac:dyDescent="0.3">
      <c r="C709" s="1" t="s">
        <v>643</v>
      </c>
      <c r="D709" s="1" t="s">
        <v>2841</v>
      </c>
      <c r="E709" s="1" t="s">
        <v>2078</v>
      </c>
      <c r="F709" s="1" t="s">
        <v>4</v>
      </c>
      <c r="G709" s="1"/>
      <c r="H709" s="1"/>
      <c r="I709" s="1"/>
      <c r="J709" s="1" t="s">
        <v>3690</v>
      </c>
      <c r="K709">
        <f>_xlfn.XLOOKUP(L_CC[[#This Row],[PC center]],L_PC[Profit center],L_PC[PC name])</f>
        <v>0</v>
      </c>
      <c r="L709" t="str">
        <f>_xlfn.XLOOKUP(L_CC[[#This Row],[Fund center]],L_FC[Fund center],L_FC[Site],"")</f>
        <v>HDN</v>
      </c>
      <c r="M709" s="4">
        <v>0</v>
      </c>
      <c r="N709" s="4">
        <v>0</v>
      </c>
      <c r="O709" s="4" t="str">
        <v>1600111000_</v>
      </c>
      <c r="P709" s="4" t="str">
        <v>1600111000_</v>
      </c>
      <c r="Q709" s="4" t="str">
        <v>HDN/BP chung</v>
      </c>
      <c r="R709" s="4" t="e">
        <v>#N/A</v>
      </c>
      <c r="S709" s="4" t="str">
        <v>-</v>
      </c>
    </row>
    <row r="710" spans="3:19" ht="13.8" x14ac:dyDescent="0.3">
      <c r="C710" s="1" t="s">
        <v>644</v>
      </c>
      <c r="D710" s="1" t="s">
        <v>2842</v>
      </c>
      <c r="E710" s="1" t="s">
        <v>2078</v>
      </c>
      <c r="F710" s="1" t="s">
        <v>4</v>
      </c>
      <c r="G710" s="1"/>
      <c r="H710" s="1"/>
      <c r="I710" s="1"/>
      <c r="J710" s="1" t="s">
        <v>3690</v>
      </c>
      <c r="K710">
        <f>_xlfn.XLOOKUP(L_CC[[#This Row],[PC center]],L_PC[Profit center],L_PC[PC name])</f>
        <v>0</v>
      </c>
      <c r="L710" t="str">
        <f>_xlfn.XLOOKUP(L_CC[[#This Row],[Fund center]],L_FC[Fund center],L_FC[Site],"")</f>
        <v>HDN</v>
      </c>
      <c r="M710" s="4">
        <v>0</v>
      </c>
      <c r="N710" s="4">
        <v>0</v>
      </c>
      <c r="O710" s="4" t="str">
        <v>1600112000_</v>
      </c>
      <c r="P710" s="4" t="str">
        <v>1600112000_</v>
      </c>
      <c r="Q710" s="4" t="str">
        <v>HDN/BP chung</v>
      </c>
      <c r="R710" s="4" t="e">
        <v>#N/A</v>
      </c>
      <c r="S710" s="4" t="str">
        <v>-</v>
      </c>
    </row>
    <row r="711" spans="3:19" ht="13.8" x14ac:dyDescent="0.3">
      <c r="C711" s="1" t="s">
        <v>645</v>
      </c>
      <c r="D711" s="1" t="s">
        <v>2843</v>
      </c>
      <c r="E711" s="1" t="s">
        <v>2078</v>
      </c>
      <c r="F711" s="1" t="s">
        <v>4</v>
      </c>
      <c r="G711" s="1"/>
      <c r="H711" s="1"/>
      <c r="I711" s="1"/>
      <c r="J711" s="1" t="s">
        <v>3690</v>
      </c>
      <c r="K711">
        <f>_xlfn.XLOOKUP(L_CC[[#This Row],[PC center]],L_PC[Profit center],L_PC[PC name])</f>
        <v>0</v>
      </c>
      <c r="L711" t="str">
        <f>_xlfn.XLOOKUP(L_CC[[#This Row],[Fund center]],L_FC[Fund center],L_FC[Site],"")</f>
        <v>HDN</v>
      </c>
      <c r="M711" s="4">
        <v>0</v>
      </c>
      <c r="N711" s="4">
        <v>0</v>
      </c>
      <c r="O711" s="4" t="str">
        <v>1600113000_</v>
      </c>
      <c r="P711" s="4" t="str">
        <v>1600113000_</v>
      </c>
      <c r="Q711" s="4" t="str">
        <v>HDN/BP chung</v>
      </c>
      <c r="R711" s="4" t="e">
        <v>#N/A</v>
      </c>
      <c r="S711" s="4" t="str">
        <v>-</v>
      </c>
    </row>
    <row r="712" spans="3:19" ht="13.8" x14ac:dyDescent="0.3">
      <c r="C712" s="1" t="s">
        <v>646</v>
      </c>
      <c r="D712" s="1" t="s">
        <v>2844</v>
      </c>
      <c r="E712" s="1" t="s">
        <v>2078</v>
      </c>
      <c r="F712" s="1" t="s">
        <v>4</v>
      </c>
      <c r="G712" s="1"/>
      <c r="H712" s="1"/>
      <c r="I712" s="1"/>
      <c r="J712" s="1" t="s">
        <v>3690</v>
      </c>
      <c r="K712">
        <f>_xlfn.XLOOKUP(L_CC[[#This Row],[PC center]],L_PC[Profit center],L_PC[PC name])</f>
        <v>0</v>
      </c>
      <c r="L712" t="str">
        <f>_xlfn.XLOOKUP(L_CC[[#This Row],[Fund center]],L_FC[Fund center],L_FC[Site],"")</f>
        <v>HDN</v>
      </c>
      <c r="M712" s="4">
        <v>0</v>
      </c>
      <c r="N712" s="4">
        <v>0</v>
      </c>
      <c r="O712" s="4" t="str">
        <v>1600114000_</v>
      </c>
      <c r="P712" s="4" t="str">
        <v>1600114000_</v>
      </c>
      <c r="Q712" s="4" t="str">
        <v>HDN/BP chung</v>
      </c>
      <c r="R712" s="4" t="e">
        <v>#N/A</v>
      </c>
      <c r="S712" s="4" t="str">
        <v>-</v>
      </c>
    </row>
    <row r="713" spans="3:19" ht="13.8" x14ac:dyDescent="0.3">
      <c r="C713" s="1" t="s">
        <v>647</v>
      </c>
      <c r="D713" s="1" t="s">
        <v>2845</v>
      </c>
      <c r="E713" s="1" t="s">
        <v>2078</v>
      </c>
      <c r="F713" s="1" t="s">
        <v>4</v>
      </c>
      <c r="G713" s="1"/>
      <c r="H713" s="1"/>
      <c r="I713" s="1"/>
      <c r="J713" s="1" t="s">
        <v>3690</v>
      </c>
      <c r="K713">
        <f>_xlfn.XLOOKUP(L_CC[[#This Row],[PC center]],L_PC[Profit center],L_PC[PC name])</f>
        <v>0</v>
      </c>
      <c r="L713" t="str">
        <f>_xlfn.XLOOKUP(L_CC[[#This Row],[Fund center]],L_FC[Fund center],L_FC[Site],"")</f>
        <v>HDN</v>
      </c>
      <c r="M713" s="4">
        <v>0</v>
      </c>
      <c r="N713" s="4">
        <v>0</v>
      </c>
      <c r="O713" s="4" t="str">
        <v>1600115000_</v>
      </c>
      <c r="P713" s="4" t="str">
        <v>1600115000_</v>
      </c>
      <c r="Q713" s="4" t="str">
        <v>HDN/BP chung</v>
      </c>
      <c r="R713" s="4" t="e">
        <v>#N/A</v>
      </c>
      <c r="S713" s="4" t="str">
        <v>-</v>
      </c>
    </row>
    <row r="714" spans="3:19" ht="13.8" x14ac:dyDescent="0.3">
      <c r="C714" s="1" t="s">
        <v>648</v>
      </c>
      <c r="D714" s="1" t="s">
        <v>2846</v>
      </c>
      <c r="E714" s="1" t="s">
        <v>2078</v>
      </c>
      <c r="F714" s="1" t="s">
        <v>4</v>
      </c>
      <c r="G714" s="1"/>
      <c r="H714" s="1"/>
      <c r="I714" s="1"/>
      <c r="J714" s="1" t="s">
        <v>3690</v>
      </c>
      <c r="K714">
        <f>_xlfn.XLOOKUP(L_CC[[#This Row],[PC center]],L_PC[Profit center],L_PC[PC name])</f>
        <v>0</v>
      </c>
      <c r="L714" t="str">
        <f>_xlfn.XLOOKUP(L_CC[[#This Row],[Fund center]],L_FC[Fund center],L_FC[Site],"")</f>
        <v>HDN</v>
      </c>
      <c r="M714" s="4">
        <v>0</v>
      </c>
      <c r="N714" s="4">
        <v>0</v>
      </c>
      <c r="O714" s="4" t="str">
        <v>1600116000_</v>
      </c>
      <c r="P714" s="4" t="str">
        <v>1600116000_</v>
      </c>
      <c r="Q714" s="4" t="str">
        <v>HDN/BP chung</v>
      </c>
      <c r="R714" s="4" t="e">
        <v>#N/A</v>
      </c>
      <c r="S714" s="4" t="str">
        <v>-</v>
      </c>
    </row>
    <row r="715" spans="3:19" ht="13.8" x14ac:dyDescent="0.3">
      <c r="C715" s="1" t="s">
        <v>649</v>
      </c>
      <c r="D715" s="1" t="s">
        <v>2847</v>
      </c>
      <c r="E715" s="1" t="s">
        <v>2078</v>
      </c>
      <c r="F715" s="1" t="s">
        <v>4</v>
      </c>
      <c r="G715" s="1"/>
      <c r="H715" s="1"/>
      <c r="I715" s="1"/>
      <c r="J715" s="1" t="s">
        <v>3690</v>
      </c>
      <c r="K715">
        <f>_xlfn.XLOOKUP(L_CC[[#This Row],[PC center]],L_PC[Profit center],L_PC[PC name])</f>
        <v>0</v>
      </c>
      <c r="L715" t="str">
        <f>_xlfn.XLOOKUP(L_CC[[#This Row],[Fund center]],L_FC[Fund center],L_FC[Site],"")</f>
        <v>HDN</v>
      </c>
      <c r="M715" s="4">
        <v>0</v>
      </c>
      <c r="N715" s="4">
        <v>0</v>
      </c>
      <c r="O715" s="4" t="str">
        <v>1600117000_</v>
      </c>
      <c r="P715" s="4" t="str">
        <v>1600117000_</v>
      </c>
      <c r="Q715" s="4" t="str">
        <v>HDN/BP chung</v>
      </c>
      <c r="R715" s="4" t="e">
        <v>#N/A</v>
      </c>
      <c r="S715" s="4" t="str">
        <v>-</v>
      </c>
    </row>
    <row r="716" spans="3:19" ht="13.8" x14ac:dyDescent="0.3">
      <c r="C716" s="1" t="s">
        <v>650</v>
      </c>
      <c r="D716" s="1" t="s">
        <v>2848</v>
      </c>
      <c r="E716" s="1" t="s">
        <v>2078</v>
      </c>
      <c r="F716" s="1" t="s">
        <v>4</v>
      </c>
      <c r="G716" s="1"/>
      <c r="H716" s="1"/>
      <c r="I716" s="1"/>
      <c r="J716" s="1" t="s">
        <v>3690</v>
      </c>
      <c r="K716">
        <f>_xlfn.XLOOKUP(L_CC[[#This Row],[PC center]],L_PC[Profit center],L_PC[PC name])</f>
        <v>0</v>
      </c>
      <c r="L716" t="str">
        <f>_xlfn.XLOOKUP(L_CC[[#This Row],[Fund center]],L_FC[Fund center],L_FC[Site],"")</f>
        <v>HDN</v>
      </c>
      <c r="M716" s="4">
        <v>0</v>
      </c>
      <c r="N716" s="4">
        <v>0</v>
      </c>
      <c r="O716" s="4" t="str">
        <v>1600119000_</v>
      </c>
      <c r="P716" s="4" t="str">
        <v>1600119000_</v>
      </c>
      <c r="Q716" s="4" t="str">
        <v>HDN/BP chung</v>
      </c>
      <c r="R716" s="4" t="e">
        <v>#N/A</v>
      </c>
      <c r="S716" s="4" t="str">
        <v>-</v>
      </c>
    </row>
    <row r="717" spans="3:19" ht="13.8" x14ac:dyDescent="0.3">
      <c r="C717" s="1" t="s">
        <v>651</v>
      </c>
      <c r="D717" s="1" t="s">
        <v>2849</v>
      </c>
      <c r="E717" s="1" t="s">
        <v>2078</v>
      </c>
      <c r="F717" s="1" t="s">
        <v>4</v>
      </c>
      <c r="G717" s="1"/>
      <c r="H717" s="1"/>
      <c r="I717" s="1"/>
      <c r="J717" s="1" t="s">
        <v>3690</v>
      </c>
      <c r="K717">
        <f>_xlfn.XLOOKUP(L_CC[[#This Row],[PC center]],L_PC[Profit center],L_PC[PC name])</f>
        <v>0</v>
      </c>
      <c r="L717" t="str">
        <f>_xlfn.XLOOKUP(L_CC[[#This Row],[Fund center]],L_FC[Fund center],L_FC[Site],"")</f>
        <v>HDN</v>
      </c>
      <c r="M717" s="4">
        <v>0</v>
      </c>
      <c r="N717" s="4">
        <v>0</v>
      </c>
      <c r="O717" s="4" t="str">
        <v>1600201000_</v>
      </c>
      <c r="P717" s="4" t="str">
        <v>1600201000_</v>
      </c>
      <c r="Q717" s="4" t="str">
        <v>HDN/BP chung</v>
      </c>
      <c r="R717" s="4" t="e">
        <v>#N/A</v>
      </c>
      <c r="S717" s="4" t="str">
        <v>-</v>
      </c>
    </row>
    <row r="718" spans="3:19" ht="13.8" x14ac:dyDescent="0.3">
      <c r="C718" s="1" t="s">
        <v>652</v>
      </c>
      <c r="D718" s="1" t="s">
        <v>2850</v>
      </c>
      <c r="E718" s="1" t="s">
        <v>2078</v>
      </c>
      <c r="F718" s="1" t="s">
        <v>4</v>
      </c>
      <c r="G718" s="1"/>
      <c r="H718" s="1"/>
      <c r="I718" s="1"/>
      <c r="J718" s="1" t="s">
        <v>3690</v>
      </c>
      <c r="K718">
        <f>_xlfn.XLOOKUP(L_CC[[#This Row],[PC center]],L_PC[Profit center],L_PC[PC name])</f>
        <v>0</v>
      </c>
      <c r="L718" t="str">
        <f>_xlfn.XLOOKUP(L_CC[[#This Row],[Fund center]],L_FC[Fund center],L_FC[Site],"")</f>
        <v>HDN</v>
      </c>
      <c r="M718" s="4">
        <v>0</v>
      </c>
      <c r="N718" s="4">
        <v>0</v>
      </c>
      <c r="O718" s="4" t="str">
        <v>1600202000_</v>
      </c>
      <c r="P718" s="4" t="str">
        <v>1600202000_</v>
      </c>
      <c r="Q718" s="4" t="str">
        <v>HDN/BP chung</v>
      </c>
      <c r="R718" s="4" t="e">
        <v>#N/A</v>
      </c>
      <c r="S718" s="4" t="str">
        <v>-</v>
      </c>
    </row>
    <row r="719" spans="3:19" ht="13.8" x14ac:dyDescent="0.3">
      <c r="C719" s="1" t="s">
        <v>653</v>
      </c>
      <c r="D719" s="1" t="s">
        <v>2851</v>
      </c>
      <c r="E719" s="1" t="s">
        <v>2078</v>
      </c>
      <c r="F719" s="1" t="s">
        <v>4</v>
      </c>
      <c r="G719" s="1"/>
      <c r="H719" s="1"/>
      <c r="I719" s="1"/>
      <c r="J719" s="1" t="s">
        <v>3690</v>
      </c>
      <c r="K719">
        <f>_xlfn.XLOOKUP(L_CC[[#This Row],[PC center]],L_PC[Profit center],L_PC[PC name])</f>
        <v>0</v>
      </c>
      <c r="L719" t="str">
        <f>_xlfn.XLOOKUP(L_CC[[#This Row],[Fund center]],L_FC[Fund center],L_FC[Site],"")</f>
        <v>HDN</v>
      </c>
      <c r="M719" s="4">
        <v>0</v>
      </c>
      <c r="N719" s="4">
        <v>0</v>
      </c>
      <c r="O719" s="4" t="str">
        <v>1600203000_</v>
      </c>
      <c r="P719" s="4" t="str">
        <v>1600203000_</v>
      </c>
      <c r="Q719" s="4" t="str">
        <v>HDN/BP chung</v>
      </c>
      <c r="R719" s="4" t="e">
        <v>#N/A</v>
      </c>
      <c r="S719" s="4" t="str">
        <v>-</v>
      </c>
    </row>
    <row r="720" spans="3:19" ht="13.8" x14ac:dyDescent="0.3">
      <c r="C720" s="1" t="s">
        <v>654</v>
      </c>
      <c r="D720" s="1" t="s">
        <v>2852</v>
      </c>
      <c r="E720" s="1" t="s">
        <v>2078</v>
      </c>
      <c r="F720" s="1" t="s">
        <v>103</v>
      </c>
      <c r="G720" s="1"/>
      <c r="H720" s="1"/>
      <c r="I720" s="1"/>
      <c r="J720" s="1"/>
      <c r="K720">
        <f>_xlfn.XLOOKUP(L_CC[[#This Row],[PC center]],L_PC[Profit center],L_PC[PC name])</f>
        <v>0</v>
      </c>
      <c r="L720" t="str">
        <f>_xlfn.XLOOKUP(L_CC[[#This Row],[Fund center]],L_FC[Fund center],L_FC[Site],"")</f>
        <v>HDN</v>
      </c>
      <c r="M720" s="4">
        <v>0</v>
      </c>
      <c r="N720" s="4">
        <v>0</v>
      </c>
      <c r="O720" s="4" t="str">
        <v>1600301000_</v>
      </c>
      <c r="P720" s="4" t="str">
        <v>1600301000_</v>
      </c>
      <c r="Q720" s="4" t="str">
        <v>HDN/BP chung</v>
      </c>
      <c r="R720" s="4" t="str">
        <v>Xét nghiệm</v>
      </c>
      <c r="S720" s="4" t="str">
        <v>-</v>
      </c>
    </row>
    <row r="721" spans="3:19" ht="13.8" x14ac:dyDescent="0.3">
      <c r="C721" s="1" t="s">
        <v>655</v>
      </c>
      <c r="D721" s="1" t="s">
        <v>2853</v>
      </c>
      <c r="E721" s="1" t="s">
        <v>2078</v>
      </c>
      <c r="F721" s="1" t="s">
        <v>103</v>
      </c>
      <c r="G721" s="1"/>
      <c r="H721" s="1"/>
      <c r="I721" s="1"/>
      <c r="J721" s="1"/>
      <c r="K721">
        <f>_xlfn.XLOOKUP(L_CC[[#This Row],[PC center]],L_PC[Profit center],L_PC[PC name])</f>
        <v>0</v>
      </c>
      <c r="L721" t="str">
        <f>_xlfn.XLOOKUP(L_CC[[#This Row],[Fund center]],L_FC[Fund center],L_FC[Site],"")</f>
        <v>HDN</v>
      </c>
      <c r="M721" s="4">
        <v>0</v>
      </c>
      <c r="N721" s="4">
        <v>0</v>
      </c>
      <c r="O721" s="4" t="str">
        <v>1600301100_</v>
      </c>
      <c r="P721" s="4" t="str">
        <v>1600301100_</v>
      </c>
      <c r="Q721" s="4" t="str">
        <v>HDN/BP chung</v>
      </c>
      <c r="R721" s="4" t="str">
        <v>Xét nghiệm</v>
      </c>
      <c r="S721" s="4" t="str">
        <v>-</v>
      </c>
    </row>
    <row r="722" spans="3:19" ht="13.8" x14ac:dyDescent="0.3">
      <c r="C722" s="1" t="s">
        <v>656</v>
      </c>
      <c r="D722" s="1" t="s">
        <v>2854</v>
      </c>
      <c r="E722" s="1" t="s">
        <v>2078</v>
      </c>
      <c r="F722" s="1" t="s">
        <v>103</v>
      </c>
      <c r="G722" s="1"/>
      <c r="H722" s="1"/>
      <c r="I722" s="1"/>
      <c r="J722" s="1"/>
      <c r="K722">
        <f>_xlfn.XLOOKUP(L_CC[[#This Row],[PC center]],L_PC[Profit center],L_PC[PC name])</f>
        <v>0</v>
      </c>
      <c r="L722" t="str">
        <f>_xlfn.XLOOKUP(L_CC[[#This Row],[Fund center]],L_FC[Fund center],L_FC[Site],"")</f>
        <v>HDN</v>
      </c>
      <c r="M722" s="4">
        <v>0</v>
      </c>
      <c r="N722" s="4">
        <v>0</v>
      </c>
      <c r="O722" s="4" t="str">
        <v>1600301200_</v>
      </c>
      <c r="P722" s="4" t="str">
        <v>1600301200_</v>
      </c>
      <c r="Q722" s="4" t="str">
        <v>HDN/BP chung</v>
      </c>
      <c r="R722" s="4" t="str">
        <v>Xét nghiệm</v>
      </c>
      <c r="S722" s="4" t="str">
        <v>-</v>
      </c>
    </row>
    <row r="723" spans="3:19" ht="13.8" x14ac:dyDescent="0.3">
      <c r="C723" s="1" t="s">
        <v>657</v>
      </c>
      <c r="D723" s="1" t="s">
        <v>2855</v>
      </c>
      <c r="E723" s="1" t="s">
        <v>2078</v>
      </c>
      <c r="F723" s="1" t="s">
        <v>103</v>
      </c>
      <c r="G723" s="1"/>
      <c r="H723" s="1"/>
      <c r="I723" s="1"/>
      <c r="J723" s="1"/>
      <c r="K723">
        <f>_xlfn.XLOOKUP(L_CC[[#This Row],[PC center]],L_PC[Profit center],L_PC[PC name])</f>
        <v>0</v>
      </c>
      <c r="L723" t="str">
        <f>_xlfn.XLOOKUP(L_CC[[#This Row],[Fund center]],L_FC[Fund center],L_FC[Site],"")</f>
        <v>HDN</v>
      </c>
      <c r="M723" s="4">
        <v>0</v>
      </c>
      <c r="N723" s="4">
        <v>0</v>
      </c>
      <c r="O723" s="4" t="str">
        <v>1600301300_</v>
      </c>
      <c r="P723" s="4" t="str">
        <v>1600301300_</v>
      </c>
      <c r="Q723" s="4" t="str">
        <v>HDN/BP chung</v>
      </c>
      <c r="R723" s="4" t="str">
        <v>Xét nghiệm</v>
      </c>
      <c r="S723" s="4" t="str">
        <v>-</v>
      </c>
    </row>
    <row r="724" spans="3:19" ht="13.8" x14ac:dyDescent="0.3">
      <c r="C724" s="1" t="s">
        <v>658</v>
      </c>
      <c r="D724" s="1" t="s">
        <v>2856</v>
      </c>
      <c r="E724" s="1" t="s">
        <v>2078</v>
      </c>
      <c r="F724" s="1" t="s">
        <v>103</v>
      </c>
      <c r="G724" s="1"/>
      <c r="H724" s="1"/>
      <c r="I724" s="1"/>
      <c r="J724" s="1"/>
      <c r="K724">
        <f>_xlfn.XLOOKUP(L_CC[[#This Row],[PC center]],L_PC[Profit center],L_PC[PC name])</f>
        <v>0</v>
      </c>
      <c r="L724" t="str">
        <f>_xlfn.XLOOKUP(L_CC[[#This Row],[Fund center]],L_FC[Fund center],L_FC[Site],"")</f>
        <v>HDN</v>
      </c>
      <c r="M724" s="4">
        <v>0</v>
      </c>
      <c r="N724" s="4">
        <v>0</v>
      </c>
      <c r="O724" s="4" t="str">
        <v>1600301400_</v>
      </c>
      <c r="P724" s="4" t="str">
        <v>1600301400_</v>
      </c>
      <c r="Q724" s="4" t="str">
        <v>HDN/BP chung</v>
      </c>
      <c r="R724" s="4" t="str">
        <v>Xét nghiệm</v>
      </c>
      <c r="S724" s="4" t="str">
        <v>-</v>
      </c>
    </row>
    <row r="725" spans="3:19" ht="13.8" x14ac:dyDescent="0.3">
      <c r="C725" s="1" t="s">
        <v>659</v>
      </c>
      <c r="D725" s="1" t="s">
        <v>2857</v>
      </c>
      <c r="E725" s="1" t="s">
        <v>2078</v>
      </c>
      <c r="F725" s="1" t="s">
        <v>103</v>
      </c>
      <c r="G725" s="1"/>
      <c r="H725" s="1"/>
      <c r="I725" s="1"/>
      <c r="J725" s="1"/>
      <c r="K725">
        <f>_xlfn.XLOOKUP(L_CC[[#This Row],[PC center]],L_PC[Profit center],L_PC[PC name])</f>
        <v>0</v>
      </c>
      <c r="L725" t="str">
        <f>_xlfn.XLOOKUP(L_CC[[#This Row],[Fund center]],L_FC[Fund center],L_FC[Site],"")</f>
        <v>HDN</v>
      </c>
      <c r="M725" s="4">
        <v>0</v>
      </c>
      <c r="N725" s="4">
        <v>0</v>
      </c>
      <c r="O725" s="4" t="str">
        <v>1600301500_</v>
      </c>
      <c r="P725" s="4" t="str">
        <v>1600301500_</v>
      </c>
      <c r="Q725" s="4" t="str">
        <v>HDN/BP chung</v>
      </c>
      <c r="R725" s="4" t="str">
        <v>Xét nghiệm</v>
      </c>
      <c r="S725" s="4" t="str">
        <v>-</v>
      </c>
    </row>
    <row r="726" spans="3:19" ht="13.8" x14ac:dyDescent="0.3">
      <c r="C726" s="1" t="s">
        <v>660</v>
      </c>
      <c r="D726" s="1" t="s">
        <v>2858</v>
      </c>
      <c r="E726" s="1" t="s">
        <v>2078</v>
      </c>
      <c r="F726" s="1" t="s">
        <v>111</v>
      </c>
      <c r="G726" s="1"/>
      <c r="H726" s="1"/>
      <c r="I726" s="1"/>
      <c r="J726" s="1"/>
      <c r="K726">
        <f>_xlfn.XLOOKUP(L_CC[[#This Row],[PC center]],L_PC[Profit center],L_PC[PC name])</f>
        <v>0</v>
      </c>
      <c r="L726" t="str">
        <f>_xlfn.XLOOKUP(L_CC[[#This Row],[Fund center]],L_FC[Fund center],L_FC[Site],"")</f>
        <v>HDN</v>
      </c>
      <c r="M726" s="4">
        <v>0</v>
      </c>
      <c r="N726" s="4">
        <v>0</v>
      </c>
      <c r="O726" s="4" t="str">
        <v>1600302000_</v>
      </c>
      <c r="P726" s="4" t="str">
        <v>1600302000_</v>
      </c>
      <c r="Q726" s="4" t="str">
        <v>HDN/BP chung</v>
      </c>
      <c r="R726" s="4" t="str">
        <v>CĐHA</v>
      </c>
      <c r="S726" s="4" t="str">
        <v>-</v>
      </c>
    </row>
    <row r="727" spans="3:19" ht="13.8" x14ac:dyDescent="0.3">
      <c r="C727" s="1" t="s">
        <v>661</v>
      </c>
      <c r="D727" s="1" t="s">
        <v>2859</v>
      </c>
      <c r="E727" s="1" t="s">
        <v>2078</v>
      </c>
      <c r="F727" s="1" t="s">
        <v>111</v>
      </c>
      <c r="G727" s="1"/>
      <c r="H727" s="1"/>
      <c r="I727" s="1"/>
      <c r="J727" s="1"/>
      <c r="K727">
        <f>_xlfn.XLOOKUP(L_CC[[#This Row],[PC center]],L_PC[Profit center],L_PC[PC name])</f>
        <v>0</v>
      </c>
      <c r="L727" t="str">
        <f>_xlfn.XLOOKUP(L_CC[[#This Row],[Fund center]],L_FC[Fund center],L_FC[Site],"")</f>
        <v>HDN</v>
      </c>
      <c r="M727" s="4">
        <v>0</v>
      </c>
      <c r="N727" s="4">
        <v>0</v>
      </c>
      <c r="O727" s="4" t="str">
        <v>1600302100_</v>
      </c>
      <c r="P727" s="4" t="str">
        <v>1600302100_</v>
      </c>
      <c r="Q727" s="4" t="str">
        <v>HDN/BP chung</v>
      </c>
      <c r="R727" s="4" t="str">
        <v>CĐHA</v>
      </c>
      <c r="S727" s="4" t="str">
        <v>-</v>
      </c>
    </row>
    <row r="728" spans="3:19" ht="13.8" x14ac:dyDescent="0.3">
      <c r="C728" s="1" t="s">
        <v>662</v>
      </c>
      <c r="D728" s="1" t="s">
        <v>2860</v>
      </c>
      <c r="E728" s="1" t="s">
        <v>2078</v>
      </c>
      <c r="F728" s="1" t="s">
        <v>111</v>
      </c>
      <c r="G728" s="1"/>
      <c r="H728" s="1"/>
      <c r="I728" s="1"/>
      <c r="J728" s="1"/>
      <c r="K728">
        <f>_xlfn.XLOOKUP(L_CC[[#This Row],[PC center]],L_PC[Profit center],L_PC[PC name])</f>
        <v>0</v>
      </c>
      <c r="L728" t="str">
        <f>_xlfn.XLOOKUP(L_CC[[#This Row],[Fund center]],L_FC[Fund center],L_FC[Site],"")</f>
        <v>HDN</v>
      </c>
      <c r="M728" s="4">
        <v>0</v>
      </c>
      <c r="N728" s="4">
        <v>0</v>
      </c>
      <c r="O728" s="4" t="str">
        <v>1600302200_</v>
      </c>
      <c r="P728" s="4" t="str">
        <v>1600302200_</v>
      </c>
      <c r="Q728" s="4" t="str">
        <v>HDN/BP chung</v>
      </c>
      <c r="R728" s="4" t="str">
        <v>CĐHA</v>
      </c>
      <c r="S728" s="4" t="str">
        <v>-</v>
      </c>
    </row>
    <row r="729" spans="3:19" ht="13.8" x14ac:dyDescent="0.3">
      <c r="C729" s="1" t="s">
        <v>663</v>
      </c>
      <c r="D729" s="1" t="s">
        <v>2861</v>
      </c>
      <c r="E729" s="1" t="s">
        <v>2078</v>
      </c>
      <c r="F729" s="1" t="s">
        <v>111</v>
      </c>
      <c r="G729" s="1"/>
      <c r="H729" s="1"/>
      <c r="I729" s="1"/>
      <c r="J729" s="1"/>
      <c r="K729">
        <f>_xlfn.XLOOKUP(L_CC[[#This Row],[PC center]],L_PC[Profit center],L_PC[PC name])</f>
        <v>0</v>
      </c>
      <c r="L729" t="str">
        <f>_xlfn.XLOOKUP(L_CC[[#This Row],[Fund center]],L_FC[Fund center],L_FC[Site],"")</f>
        <v>HDN</v>
      </c>
      <c r="M729" s="4">
        <v>0</v>
      </c>
      <c r="N729" s="4">
        <v>0</v>
      </c>
      <c r="O729" s="4" t="str">
        <v>1600302300_</v>
      </c>
      <c r="P729" s="4" t="str">
        <v>1600302300_</v>
      </c>
      <c r="Q729" s="4" t="str">
        <v>HDN/BP chung</v>
      </c>
      <c r="R729" s="4" t="str">
        <v>CĐHA</v>
      </c>
      <c r="S729" s="4" t="str">
        <v>-</v>
      </c>
    </row>
    <row r="730" spans="3:19" ht="13.8" x14ac:dyDescent="0.3">
      <c r="C730" s="1" t="s">
        <v>664</v>
      </c>
      <c r="D730" s="1" t="s">
        <v>2862</v>
      </c>
      <c r="E730" s="1" t="s">
        <v>2078</v>
      </c>
      <c r="F730" s="1" t="s">
        <v>111</v>
      </c>
      <c r="G730" s="1"/>
      <c r="H730" s="1"/>
      <c r="I730" s="1"/>
      <c r="J730" s="1"/>
      <c r="K730">
        <f>_xlfn.XLOOKUP(L_CC[[#This Row],[PC center]],L_PC[Profit center],L_PC[PC name])</f>
        <v>0</v>
      </c>
      <c r="L730" t="str">
        <f>_xlfn.XLOOKUP(L_CC[[#This Row],[Fund center]],L_FC[Fund center],L_FC[Site],"")</f>
        <v>HDN</v>
      </c>
      <c r="M730" s="4">
        <v>0</v>
      </c>
      <c r="N730" s="4">
        <v>0</v>
      </c>
      <c r="O730" s="4" t="str">
        <v>1600302400_</v>
      </c>
      <c r="P730" s="4" t="str">
        <v>1600302400_</v>
      </c>
      <c r="Q730" s="4" t="str">
        <v>HDN/BP chung</v>
      </c>
      <c r="R730" s="4" t="str">
        <v>CĐHA</v>
      </c>
      <c r="S730" s="4" t="str">
        <v>-</v>
      </c>
    </row>
    <row r="731" spans="3:19" ht="13.8" x14ac:dyDescent="0.3">
      <c r="C731" s="1" t="s">
        <v>665</v>
      </c>
      <c r="D731" s="1" t="s">
        <v>2863</v>
      </c>
      <c r="E731" s="1" t="s">
        <v>2078</v>
      </c>
      <c r="F731" s="1" t="s">
        <v>111</v>
      </c>
      <c r="G731" s="1"/>
      <c r="H731" s="1"/>
      <c r="I731" s="1"/>
      <c r="J731" s="1"/>
      <c r="K731">
        <f>_xlfn.XLOOKUP(L_CC[[#This Row],[PC center]],L_PC[Profit center],L_PC[PC name])</f>
        <v>0</v>
      </c>
      <c r="L731" t="str">
        <f>_xlfn.XLOOKUP(L_CC[[#This Row],[Fund center]],L_FC[Fund center],L_FC[Site],"")</f>
        <v>HDN</v>
      </c>
      <c r="M731" s="4">
        <v>0</v>
      </c>
      <c r="N731" s="4">
        <v>0</v>
      </c>
      <c r="O731" s="4" t="str">
        <v>1600302500_</v>
      </c>
      <c r="P731" s="4" t="str">
        <v>1600302500_</v>
      </c>
      <c r="Q731" s="4" t="str">
        <v>HDN/BP chung</v>
      </c>
      <c r="R731" s="4" t="str">
        <v>CĐHA</v>
      </c>
      <c r="S731" s="4" t="str">
        <v>-</v>
      </c>
    </row>
    <row r="732" spans="3:19" ht="13.8" x14ac:dyDescent="0.3">
      <c r="C732" s="1" t="s">
        <v>666</v>
      </c>
      <c r="D732" s="1" t="s">
        <v>3133</v>
      </c>
      <c r="E732" s="1" t="s">
        <v>2078</v>
      </c>
      <c r="F732" s="1" t="s">
        <v>2102</v>
      </c>
      <c r="G732" s="1"/>
      <c r="H732" s="1"/>
      <c r="I732" s="1"/>
      <c r="J732" s="1"/>
      <c r="K732">
        <f>_xlfn.XLOOKUP(L_CC[[#This Row],[PC center]],L_PC[Profit center],L_PC[PC name])</f>
        <v>0</v>
      </c>
      <c r="L732" t="str">
        <f>_xlfn.XLOOKUP(L_CC[[#This Row],[Fund center]],L_FC[Fund center],L_FC[Site],"")</f>
        <v>HDN</v>
      </c>
      <c r="M732" s="4">
        <v>0</v>
      </c>
      <c r="N732" s="4">
        <v>0</v>
      </c>
      <c r="O732" s="4" t="str">
        <v>1600303000_</v>
      </c>
      <c r="P732" s="4" t="str">
        <v>1600303000_</v>
      </c>
      <c r="Q732" s="4" t="str">
        <v>HDN/BP chung</v>
      </c>
      <c r="R732" s="4" t="str">
        <v>Liệu pháp tế bào</v>
      </c>
      <c r="S732" s="4" t="str">
        <v>-</v>
      </c>
    </row>
    <row r="733" spans="3:19" ht="13.8" x14ac:dyDescent="0.3">
      <c r="C733" s="1" t="s">
        <v>667</v>
      </c>
      <c r="D733" s="1" t="s">
        <v>3125</v>
      </c>
      <c r="E733" s="1" t="s">
        <v>2078</v>
      </c>
      <c r="F733" s="1" t="s">
        <v>2100</v>
      </c>
      <c r="G733" s="1"/>
      <c r="H733" s="1"/>
      <c r="I733" s="1"/>
      <c r="J733" s="1"/>
      <c r="K733">
        <f>_xlfn.XLOOKUP(L_CC[[#This Row],[PC center]],L_PC[Profit center],L_PC[PC name])</f>
        <v>0</v>
      </c>
      <c r="L733" t="str">
        <f>_xlfn.XLOOKUP(L_CC[[#This Row],[Fund center]],L_FC[Fund center],L_FC[Site],"")</f>
        <v>HDN</v>
      </c>
      <c r="M733" s="4">
        <v>0</v>
      </c>
      <c r="N733" s="4">
        <v>0</v>
      </c>
      <c r="O733" s="4" t="str">
        <v>1600304000_</v>
      </c>
      <c r="P733" s="4" t="str">
        <v>1600304000_</v>
      </c>
      <c r="Q733" s="4" t="str">
        <v>HDN/BP chung</v>
      </c>
      <c r="R733" s="4" t="str">
        <v>Biobank</v>
      </c>
      <c r="S733" s="4" t="str">
        <v>-</v>
      </c>
    </row>
    <row r="734" spans="3:19" ht="13.8" x14ac:dyDescent="0.3">
      <c r="C734" s="1" t="s">
        <v>668</v>
      </c>
      <c r="D734" s="1" t="s">
        <v>3139</v>
      </c>
      <c r="E734" s="1" t="s">
        <v>2078</v>
      </c>
      <c r="F734" s="1" t="s">
        <v>2101</v>
      </c>
      <c r="G734" s="1"/>
      <c r="H734" s="1"/>
      <c r="I734" s="1"/>
      <c r="J734" s="1"/>
      <c r="K734">
        <f>_xlfn.XLOOKUP(L_CC[[#This Row],[PC center]],L_PC[Profit center],L_PC[PC name])</f>
        <v>0</v>
      </c>
      <c r="L734" t="str">
        <f>_xlfn.XLOOKUP(L_CC[[#This Row],[Fund center]],L_FC[Fund center],L_FC[Site],"")</f>
        <v>HDN</v>
      </c>
      <c r="M734" s="4">
        <v>0</v>
      </c>
      <c r="N734" s="4">
        <v>0</v>
      </c>
      <c r="O734" s="4" t="str">
        <v>1600305000_</v>
      </c>
      <c r="P734" s="4" t="str">
        <v>1600305000_</v>
      </c>
      <c r="Q734" s="4" t="str">
        <v>HDN/BP chung</v>
      </c>
      <c r="R734" s="4" t="str">
        <v>Di truyền y học</v>
      </c>
      <c r="S734" s="4" t="str">
        <v>-</v>
      </c>
    </row>
    <row r="735" spans="3:19" ht="13.8" x14ac:dyDescent="0.3">
      <c r="C735" s="1" t="s">
        <v>669</v>
      </c>
      <c r="D735" s="1" t="s">
        <v>3146</v>
      </c>
      <c r="E735" s="1" t="s">
        <v>2078</v>
      </c>
      <c r="F735" s="1" t="s">
        <v>2099</v>
      </c>
      <c r="G735" s="1"/>
      <c r="H735" s="1"/>
      <c r="I735" s="1"/>
      <c r="J735" s="1"/>
      <c r="K735">
        <f>_xlfn.XLOOKUP(L_CC[[#This Row],[PC center]],L_PC[Profit center],L_PC[PC name])</f>
        <v>0</v>
      </c>
      <c r="L735" t="str">
        <f>_xlfn.XLOOKUP(L_CC[[#This Row],[Fund center]],L_FC[Fund center],L_FC[Site],"")</f>
        <v>HDN</v>
      </c>
      <c r="M735" s="4">
        <v>0</v>
      </c>
      <c r="N735" s="4">
        <v>0</v>
      </c>
      <c r="O735" s="4" t="str">
        <v>1600306000_</v>
      </c>
      <c r="P735" s="4" t="str">
        <v>1600306000_</v>
      </c>
      <c r="Q735" s="4" t="str">
        <v>HDN/BP chung</v>
      </c>
      <c r="R735" s="4" t="str">
        <v>QC</v>
      </c>
      <c r="S735" s="4" t="str">
        <v>-</v>
      </c>
    </row>
    <row r="736" spans="3:19" ht="13.8" x14ac:dyDescent="0.3">
      <c r="C736" s="1" t="s">
        <v>670</v>
      </c>
      <c r="D736" s="1" t="s">
        <v>2864</v>
      </c>
      <c r="E736" s="1" t="s">
        <v>2078</v>
      </c>
      <c r="F736" s="1" t="s">
        <v>126</v>
      </c>
      <c r="G736" s="1"/>
      <c r="H736" s="1"/>
      <c r="I736" s="1"/>
      <c r="J736" s="1"/>
      <c r="K736">
        <f>_xlfn.XLOOKUP(L_CC[[#This Row],[PC center]],L_PC[Profit center],L_PC[PC name])</f>
        <v>0</v>
      </c>
      <c r="L736" t="str">
        <f>_xlfn.XLOOKUP(L_CC[[#This Row],[Fund center]],L_FC[Fund center],L_FC[Site],"")</f>
        <v>HDN</v>
      </c>
      <c r="M736" s="4">
        <v>0</v>
      </c>
      <c r="N736" s="4">
        <v>0</v>
      </c>
      <c r="O736" s="4" t="str">
        <v>1600401100_</v>
      </c>
      <c r="P736" s="4" t="str">
        <v>1600401100_</v>
      </c>
      <c r="Q736" s="4" t="str">
        <v>HDN/BP chung</v>
      </c>
      <c r="R736" s="4" t="str">
        <v>Hồi sức</v>
      </c>
      <c r="S736" s="4" t="str">
        <v>-</v>
      </c>
    </row>
    <row r="737" spans="3:19" ht="13.8" x14ac:dyDescent="0.3">
      <c r="C737" s="1" t="s">
        <v>671</v>
      </c>
      <c r="D737" s="1" t="s">
        <v>2865</v>
      </c>
      <c r="E737" s="1" t="s">
        <v>2078</v>
      </c>
      <c r="F737" s="1" t="s">
        <v>128</v>
      </c>
      <c r="G737" s="1"/>
      <c r="H737" s="1"/>
      <c r="I737" s="1"/>
      <c r="J737" s="1"/>
      <c r="K737">
        <f>_xlfn.XLOOKUP(L_CC[[#This Row],[PC center]],L_PC[Profit center],L_PC[PC name])</f>
        <v>0</v>
      </c>
      <c r="L737" t="str">
        <f>_xlfn.XLOOKUP(L_CC[[#This Row],[Fund center]],L_FC[Fund center],L_FC[Site],"")</f>
        <v>HDN</v>
      </c>
      <c r="M737" s="4">
        <v>0</v>
      </c>
      <c r="N737" s="4">
        <v>0</v>
      </c>
      <c r="O737" s="4" t="str">
        <v>1600401200_</v>
      </c>
      <c r="P737" s="4" t="str">
        <v>1600401200_</v>
      </c>
      <c r="Q737" s="4" t="str">
        <v>HDN/BP chung</v>
      </c>
      <c r="R737" s="4" t="str">
        <v>Cấp cứu</v>
      </c>
      <c r="S737" s="4" t="str">
        <v>-</v>
      </c>
    </row>
    <row r="738" spans="3:19" ht="13.8" x14ac:dyDescent="0.3">
      <c r="C738" s="1" t="s">
        <v>672</v>
      </c>
      <c r="D738" s="1" t="s">
        <v>2866</v>
      </c>
      <c r="E738" s="1" t="s">
        <v>2078</v>
      </c>
      <c r="F738" s="1" t="s">
        <v>130</v>
      </c>
      <c r="G738" s="1"/>
      <c r="H738" s="1"/>
      <c r="I738" s="1"/>
      <c r="J738" s="1"/>
      <c r="K738">
        <f>_xlfn.XLOOKUP(L_CC[[#This Row],[PC center]],L_PC[Profit center],L_PC[PC name])</f>
        <v>0</v>
      </c>
      <c r="L738" t="str">
        <f>_xlfn.XLOOKUP(L_CC[[#This Row],[Fund center]],L_FC[Fund center],L_FC[Site],"")</f>
        <v>HDN</v>
      </c>
      <c r="M738" s="4">
        <v>0</v>
      </c>
      <c r="N738" s="4">
        <v>0</v>
      </c>
      <c r="O738" s="4" t="str">
        <v>1600401300_</v>
      </c>
      <c r="P738" s="4" t="str">
        <v>1600401300_</v>
      </c>
      <c r="Q738" s="4" t="str">
        <v>HDN/BP chung</v>
      </c>
      <c r="R738" s="4" t="str">
        <v>Trạm y tế</v>
      </c>
      <c r="S738" s="4" t="str">
        <v>-</v>
      </c>
    </row>
    <row r="739" spans="3:19" ht="13.8" x14ac:dyDescent="0.3">
      <c r="C739" s="1" t="s">
        <v>673</v>
      </c>
      <c r="D739" s="1" t="s">
        <v>2867</v>
      </c>
      <c r="E739" s="1" t="s">
        <v>2078</v>
      </c>
      <c r="F739" s="1" t="s">
        <v>133</v>
      </c>
      <c r="G739" s="1"/>
      <c r="H739" s="1"/>
      <c r="I739" s="1"/>
      <c r="J739" s="1"/>
      <c r="K739">
        <f>_xlfn.XLOOKUP(L_CC[[#This Row],[PC center]],L_PC[Profit center],L_PC[PC name])</f>
        <v>0</v>
      </c>
      <c r="L739" t="str">
        <f>_xlfn.XLOOKUP(L_CC[[#This Row],[Fund center]],L_FC[Fund center],L_FC[Site],"")</f>
        <v>HDN</v>
      </c>
      <c r="M739" s="4">
        <v>0</v>
      </c>
      <c r="N739" s="4">
        <v>0</v>
      </c>
      <c r="O739" s="4" t="str">
        <v>1600402000_</v>
      </c>
      <c r="P739" s="4" t="str">
        <v>1600402000_</v>
      </c>
      <c r="Q739" s="4" t="str">
        <v>HDN/BP chung</v>
      </c>
      <c r="R739" s="4" t="str">
        <v>Sản khoa</v>
      </c>
      <c r="S739" s="4" t="str">
        <v>-</v>
      </c>
    </row>
    <row r="740" spans="3:19" ht="13.8" x14ac:dyDescent="0.3">
      <c r="C740" s="1" t="s">
        <v>674</v>
      </c>
      <c r="D740" s="1" t="s">
        <v>2868</v>
      </c>
      <c r="E740" s="1" t="s">
        <v>2078</v>
      </c>
      <c r="F740" s="1" t="s">
        <v>133</v>
      </c>
      <c r="G740" s="1"/>
      <c r="H740" s="1"/>
      <c r="I740" s="1"/>
      <c r="J740" s="1"/>
      <c r="K740">
        <f>_xlfn.XLOOKUP(L_CC[[#This Row],[PC center]],L_PC[Profit center],L_PC[PC name])</f>
        <v>0</v>
      </c>
      <c r="L740" t="str">
        <f>_xlfn.XLOOKUP(L_CC[[#This Row],[Fund center]],L_FC[Fund center],L_FC[Site],"")</f>
        <v>HDN</v>
      </c>
      <c r="M740" s="4">
        <v>0</v>
      </c>
      <c r="N740" s="4">
        <v>0</v>
      </c>
      <c r="O740" s="4" t="str">
        <v>1600402100_</v>
      </c>
      <c r="P740" s="4" t="str">
        <v>1600402100_</v>
      </c>
      <c r="Q740" s="4" t="str">
        <v>HDN/BP chung</v>
      </c>
      <c r="R740" s="4" t="str">
        <v>Sản khoa</v>
      </c>
      <c r="S740" s="4" t="str">
        <v>-</v>
      </c>
    </row>
    <row r="741" spans="3:19" ht="13.8" x14ac:dyDescent="0.3">
      <c r="C741" s="1" t="s">
        <v>675</v>
      </c>
      <c r="D741" s="1" t="s">
        <v>2869</v>
      </c>
      <c r="E741" s="1" t="s">
        <v>2078</v>
      </c>
      <c r="F741" s="1" t="s">
        <v>136</v>
      </c>
      <c r="G741" s="1"/>
      <c r="H741" s="1"/>
      <c r="I741" s="1"/>
      <c r="J741" s="1"/>
      <c r="K741">
        <f>_xlfn.XLOOKUP(L_CC[[#This Row],[PC center]],L_PC[Profit center],L_PC[PC name])</f>
        <v>0</v>
      </c>
      <c r="L741" t="str">
        <f>_xlfn.XLOOKUP(L_CC[[#This Row],[Fund center]],L_FC[Fund center],L_FC[Site],"")</f>
        <v>HDN</v>
      </c>
      <c r="M741" s="4">
        <v>0</v>
      </c>
      <c r="N741" s="4">
        <v>0</v>
      </c>
      <c r="O741" s="4" t="str">
        <v>1600402200_</v>
      </c>
      <c r="P741" s="4" t="str">
        <v>1600402200_</v>
      </c>
      <c r="Q741" s="4" t="str">
        <v>HDN/BP chung</v>
      </c>
      <c r="R741" s="4" t="str">
        <v>Phụ khoa</v>
      </c>
      <c r="S741" s="4" t="str">
        <v>-</v>
      </c>
    </row>
    <row r="742" spans="3:19" ht="13.8" x14ac:dyDescent="0.3">
      <c r="C742" s="1" t="s">
        <v>676</v>
      </c>
      <c r="D742" s="1" t="s">
        <v>2870</v>
      </c>
      <c r="E742" s="1" t="s">
        <v>2078</v>
      </c>
      <c r="F742" s="1" t="s">
        <v>133</v>
      </c>
      <c r="G742" s="1"/>
      <c r="H742" s="1"/>
      <c r="I742" s="1"/>
      <c r="J742" s="1"/>
      <c r="K742">
        <f>_xlfn.XLOOKUP(L_CC[[#This Row],[PC center]],L_PC[Profit center],L_PC[PC name])</f>
        <v>0</v>
      </c>
      <c r="L742" t="str">
        <f>_xlfn.XLOOKUP(L_CC[[#This Row],[Fund center]],L_FC[Fund center],L_FC[Site],"")</f>
        <v>HDN</v>
      </c>
      <c r="M742" s="4">
        <v>0</v>
      </c>
      <c r="N742" s="4">
        <v>0</v>
      </c>
      <c r="O742" s="4" t="str">
        <v>1600402300_</v>
      </c>
      <c r="P742" s="4" t="str">
        <v>1600402300_</v>
      </c>
      <c r="Q742" s="4" t="str">
        <v>HDN/BP chung</v>
      </c>
      <c r="R742" s="4" t="str">
        <v>Sản khoa</v>
      </c>
      <c r="S742" s="4" t="str">
        <v>-</v>
      </c>
    </row>
    <row r="743" spans="3:19" ht="13.8" x14ac:dyDescent="0.3">
      <c r="C743" s="1" t="s">
        <v>2871</v>
      </c>
      <c r="D743" s="1" t="s">
        <v>2872</v>
      </c>
      <c r="E743" s="1" t="s">
        <v>2078</v>
      </c>
      <c r="F743" s="1" t="s">
        <v>3662</v>
      </c>
      <c r="G743" s="1"/>
      <c r="H743" s="1"/>
      <c r="I743" s="1"/>
      <c r="J743" s="1"/>
      <c r="K743">
        <f>_xlfn.XLOOKUP(L_CC[[#This Row],[PC center]],L_PC[Profit center],L_PC[PC name])</f>
        <v>0</v>
      </c>
      <c r="L743" t="str">
        <f>_xlfn.XLOOKUP(L_CC[[#This Row],[Fund center]],L_FC[Fund center],L_FC[Site],"")</f>
        <v>HDN</v>
      </c>
      <c r="M743" s="4">
        <v>0</v>
      </c>
      <c r="N743" s="4">
        <v>0</v>
      </c>
      <c r="O743" s="4" t="str">
        <v>1600402700_</v>
      </c>
      <c r="P743" s="4" t="str">
        <v>1600402700_</v>
      </c>
      <c r="Q743" s="4" t="str">
        <v>HDN/BP chung</v>
      </c>
      <c r="R743" s="4" t="str">
        <v>TT sàng lọc Vú</v>
      </c>
      <c r="S743" s="4" t="str">
        <v>-</v>
      </c>
    </row>
    <row r="744" spans="3:19" ht="13.8" x14ac:dyDescent="0.3">
      <c r="C744" s="1" t="s">
        <v>677</v>
      </c>
      <c r="D744" s="1" t="s">
        <v>2873</v>
      </c>
      <c r="E744" s="1" t="s">
        <v>2078</v>
      </c>
      <c r="F744" s="1" t="s">
        <v>141</v>
      </c>
      <c r="G744" s="1"/>
      <c r="H744" s="1"/>
      <c r="I744" s="1"/>
      <c r="J744" s="1"/>
      <c r="K744">
        <f>_xlfn.XLOOKUP(L_CC[[#This Row],[PC center]],L_PC[Profit center],L_PC[PC name])</f>
        <v>0</v>
      </c>
      <c r="L744" t="str">
        <f>_xlfn.XLOOKUP(L_CC[[#This Row],[Fund center]],L_FC[Fund center],L_FC[Site],"")</f>
        <v>HDN</v>
      </c>
      <c r="M744" s="4">
        <v>0</v>
      </c>
      <c r="N744" s="4">
        <v>0</v>
      </c>
      <c r="O744" s="4" t="str">
        <v>1600404000_</v>
      </c>
      <c r="P744" s="4" t="str">
        <v>1600404000_</v>
      </c>
      <c r="Q744" s="4" t="str">
        <v>HDN/BP chung</v>
      </c>
      <c r="R744" s="4" t="str">
        <v>Sơ sinh</v>
      </c>
      <c r="S744" s="4" t="str">
        <v>-</v>
      </c>
    </row>
    <row r="745" spans="3:19" ht="13.8" x14ac:dyDescent="0.3">
      <c r="C745" s="1" t="s">
        <v>678</v>
      </c>
      <c r="D745" s="1" t="s">
        <v>2874</v>
      </c>
      <c r="E745" s="1" t="s">
        <v>2078</v>
      </c>
      <c r="F745" s="1" t="s">
        <v>146</v>
      </c>
      <c r="G745" s="1"/>
      <c r="H745" s="1"/>
      <c r="I745" s="1"/>
      <c r="J745" s="1"/>
      <c r="K745">
        <f>_xlfn.XLOOKUP(L_CC[[#This Row],[PC center]],L_PC[Profit center],L_PC[PC name])</f>
        <v>0</v>
      </c>
      <c r="L745" t="str">
        <f>_xlfn.XLOOKUP(L_CC[[#This Row],[Fund center]],L_FC[Fund center],L_FC[Site],"")</f>
        <v>HDN</v>
      </c>
      <c r="M745" s="4">
        <v>0</v>
      </c>
      <c r="N745" s="4">
        <v>0</v>
      </c>
      <c r="O745" s="4" t="str">
        <v>1600406100_</v>
      </c>
      <c r="P745" s="4" t="str">
        <v>1600406100_</v>
      </c>
      <c r="Q745" s="4" t="str">
        <v>HDN/BP chung</v>
      </c>
      <c r="R745" s="4" t="str">
        <v>Nội Nhi</v>
      </c>
      <c r="S745" s="4" t="str">
        <v>-</v>
      </c>
    </row>
    <row r="746" spans="3:19" ht="13.8" x14ac:dyDescent="0.3">
      <c r="C746" s="1" t="s">
        <v>679</v>
      </c>
      <c r="D746" s="1" t="s">
        <v>2875</v>
      </c>
      <c r="E746" s="1" t="s">
        <v>2078</v>
      </c>
      <c r="F746" s="1" t="s">
        <v>148</v>
      </c>
      <c r="G746" s="1"/>
      <c r="H746" s="1"/>
      <c r="I746" s="1"/>
      <c r="J746" s="1"/>
      <c r="K746">
        <f>_xlfn.XLOOKUP(L_CC[[#This Row],[PC center]],L_PC[Profit center],L_PC[PC name])</f>
        <v>0</v>
      </c>
      <c r="L746" t="str">
        <f>_xlfn.XLOOKUP(L_CC[[#This Row],[Fund center]],L_FC[Fund center],L_FC[Site],"")</f>
        <v>HDN</v>
      </c>
      <c r="M746" s="4">
        <v>0</v>
      </c>
      <c r="N746" s="4">
        <v>0</v>
      </c>
      <c r="O746" s="4" t="str">
        <v>1600406200_</v>
      </c>
      <c r="P746" s="4" t="str">
        <v>1600406200_</v>
      </c>
      <c r="Q746" s="4" t="str">
        <v>HDN/BP chung</v>
      </c>
      <c r="R746" s="4" t="str">
        <v>Vaccine</v>
      </c>
      <c r="S746" s="4" t="str">
        <v>-</v>
      </c>
    </row>
    <row r="747" spans="3:19" ht="13.8" x14ac:dyDescent="0.3">
      <c r="C747" s="1" t="s">
        <v>680</v>
      </c>
      <c r="D747" s="1" t="s">
        <v>2876</v>
      </c>
      <c r="E747" s="1" t="s">
        <v>2078</v>
      </c>
      <c r="F747" s="1" t="s">
        <v>146</v>
      </c>
      <c r="G747" s="1"/>
      <c r="H747" s="1"/>
      <c r="I747" s="1"/>
      <c r="J747" s="1"/>
      <c r="K747">
        <f>_xlfn.XLOOKUP(L_CC[[#This Row],[PC center]],L_PC[Profit center],L_PC[PC name])</f>
        <v>0</v>
      </c>
      <c r="L747" t="str">
        <f>_xlfn.XLOOKUP(L_CC[[#This Row],[Fund center]],L_FC[Fund center],L_FC[Site],"")</f>
        <v>HDN</v>
      </c>
      <c r="M747" s="4">
        <v>0</v>
      </c>
      <c r="N747" s="4">
        <v>0</v>
      </c>
      <c r="O747" s="4" t="str">
        <v>1600406300_</v>
      </c>
      <c r="P747" s="4" t="str">
        <v>1600406300_</v>
      </c>
      <c r="Q747" s="4" t="str">
        <v>HDN/BP chung</v>
      </c>
      <c r="R747" s="4" t="str">
        <v>Nội Nhi</v>
      </c>
      <c r="S747" s="4" t="str">
        <v>-</v>
      </c>
    </row>
    <row r="748" spans="3:19" ht="13.8" x14ac:dyDescent="0.3">
      <c r="C748" s="1" t="s">
        <v>681</v>
      </c>
      <c r="D748" s="1" t="s">
        <v>2877</v>
      </c>
      <c r="E748" s="1" t="s">
        <v>2078</v>
      </c>
      <c r="F748" s="1" t="s">
        <v>3660</v>
      </c>
      <c r="G748" s="1"/>
      <c r="H748" s="1"/>
      <c r="I748" s="1"/>
      <c r="J748" s="1"/>
      <c r="K748">
        <f>_xlfn.XLOOKUP(L_CC[[#This Row],[PC center]],L_PC[Profit center],L_PC[PC name])</f>
        <v>0</v>
      </c>
      <c r="L748" t="str">
        <f>_xlfn.XLOOKUP(L_CC[[#This Row],[Fund center]],L_FC[Fund center],L_FC[Site],"")</f>
        <v>HDN</v>
      </c>
      <c r="M748" s="4">
        <v>0</v>
      </c>
      <c r="N748" s="4">
        <v>0</v>
      </c>
      <c r="O748" s="4" t="str">
        <v>1600407100_</v>
      </c>
      <c r="P748" s="4" t="str">
        <v>1600407100_</v>
      </c>
      <c r="Q748" s="4" t="str">
        <v>HDN/BP chung</v>
      </c>
      <c r="R748" s="4" t="str">
        <v>CTCH</v>
      </c>
      <c r="S748" s="4" t="str">
        <v>-</v>
      </c>
    </row>
    <row r="749" spans="3:19" ht="13.8" x14ac:dyDescent="0.3">
      <c r="C749" s="1" t="s">
        <v>682</v>
      </c>
      <c r="D749" s="1" t="s">
        <v>2878</v>
      </c>
      <c r="E749" s="1" t="s">
        <v>2078</v>
      </c>
      <c r="F749" s="1" t="s">
        <v>321</v>
      </c>
      <c r="G749" s="1"/>
      <c r="H749" s="1"/>
      <c r="I749" s="1"/>
      <c r="J749" s="1"/>
      <c r="K749">
        <f>_xlfn.XLOOKUP(L_CC[[#This Row],[PC center]],L_PC[Profit center],L_PC[PC name])</f>
        <v>0</v>
      </c>
      <c r="L749" t="str">
        <f>_xlfn.XLOOKUP(L_CC[[#This Row],[Fund center]],L_FC[Fund center],L_FC[Site],"")</f>
        <v>HDN</v>
      </c>
      <c r="M749" s="4">
        <v>0</v>
      </c>
      <c r="N749" s="4">
        <v>0</v>
      </c>
      <c r="O749" s="4" t="str">
        <v>1600407200_</v>
      </c>
      <c r="P749" s="4" t="str">
        <v>1600407200_</v>
      </c>
      <c r="Q749" s="4" t="str">
        <v>HDN/BP chung</v>
      </c>
      <c r="R749" s="4" t="str">
        <v>Ngoại tiêu hóa</v>
      </c>
      <c r="S749" s="4" t="str">
        <v>-</v>
      </c>
    </row>
    <row r="750" spans="3:19" ht="13.8" x14ac:dyDescent="0.3">
      <c r="C750" s="1" t="s">
        <v>683</v>
      </c>
      <c r="D750" s="1" t="s">
        <v>2879</v>
      </c>
      <c r="E750" s="1" t="s">
        <v>2078</v>
      </c>
      <c r="F750" s="1" t="s">
        <v>323</v>
      </c>
      <c r="G750" s="1"/>
      <c r="H750" s="1"/>
      <c r="I750" s="1"/>
      <c r="J750" s="1"/>
      <c r="K750">
        <f>_xlfn.XLOOKUP(L_CC[[#This Row],[PC center]],L_PC[Profit center],L_PC[PC name])</f>
        <v>0</v>
      </c>
      <c r="L750" t="str">
        <f>_xlfn.XLOOKUP(L_CC[[#This Row],[Fund center]],L_FC[Fund center],L_FC[Site],"")</f>
        <v>HDN</v>
      </c>
      <c r="M750" s="4">
        <v>0</v>
      </c>
      <c r="N750" s="4">
        <v>0</v>
      </c>
      <c r="O750" s="4" t="str">
        <v>1600407300_</v>
      </c>
      <c r="P750" s="4" t="str">
        <v>1600407300_</v>
      </c>
      <c r="Q750" s="4" t="str">
        <v>HDN/BP chung</v>
      </c>
      <c r="R750" s="4" t="str">
        <v>Ngoại tiết niệu</v>
      </c>
      <c r="S750" s="4" t="str">
        <v>-</v>
      </c>
    </row>
    <row r="751" spans="3:19" ht="13.8" x14ac:dyDescent="0.3">
      <c r="C751" s="1" t="s">
        <v>684</v>
      </c>
      <c r="D751" s="1" t="s">
        <v>2880</v>
      </c>
      <c r="E751" s="1" t="s">
        <v>2078</v>
      </c>
      <c r="F751" s="1" t="s">
        <v>321</v>
      </c>
      <c r="G751" s="1"/>
      <c r="H751" s="1"/>
      <c r="I751" s="1"/>
      <c r="J751" s="1"/>
      <c r="K751">
        <f>_xlfn.XLOOKUP(L_CC[[#This Row],[PC center]],L_PC[Profit center],L_PC[PC name])</f>
        <v>0</v>
      </c>
      <c r="L751" t="str">
        <f>_xlfn.XLOOKUP(L_CC[[#This Row],[Fund center]],L_FC[Fund center],L_FC[Site],"")</f>
        <v>HDN</v>
      </c>
      <c r="M751" s="4">
        <v>0</v>
      </c>
      <c r="N751" s="4">
        <v>0</v>
      </c>
      <c r="O751" s="4" t="str">
        <v>1600407400_</v>
      </c>
      <c r="P751" s="4" t="str">
        <v>1600407400_</v>
      </c>
      <c r="Q751" s="4" t="str">
        <v>HDN/BP chung</v>
      </c>
      <c r="R751" s="4" t="str">
        <v>Ngoại tiêu hóa</v>
      </c>
      <c r="S751" s="4" t="str">
        <v>-</v>
      </c>
    </row>
    <row r="752" spans="3:19" ht="13.8" x14ac:dyDescent="0.3">
      <c r="C752" s="1" t="s">
        <v>685</v>
      </c>
      <c r="D752" s="1" t="s">
        <v>2881</v>
      </c>
      <c r="E752" s="1" t="s">
        <v>2078</v>
      </c>
      <c r="F752" s="1" t="s">
        <v>155</v>
      </c>
      <c r="G752" s="1"/>
      <c r="H752" s="1"/>
      <c r="I752" s="1"/>
      <c r="J752" s="1"/>
      <c r="K752">
        <f>_xlfn.XLOOKUP(L_CC[[#This Row],[PC center]],L_PC[Profit center],L_PC[PC name])</f>
        <v>0</v>
      </c>
      <c r="L752" t="str">
        <f>_xlfn.XLOOKUP(L_CC[[#This Row],[Fund center]],L_FC[Fund center],L_FC[Site],"")</f>
        <v>HDN</v>
      </c>
      <c r="M752" s="4">
        <v>0</v>
      </c>
      <c r="N752" s="4">
        <v>0</v>
      </c>
      <c r="O752" s="4" t="str">
        <v>1600407500_</v>
      </c>
      <c r="P752" s="4" t="str">
        <v>1600407500_</v>
      </c>
      <c r="Q752" s="4" t="str">
        <v>HDN/BP chung</v>
      </c>
      <c r="R752" s="4" t="str">
        <v>Ngoại thần kinh</v>
      </c>
      <c r="S752" s="4" t="str">
        <v>-</v>
      </c>
    </row>
    <row r="753" spans="3:19" ht="13.8" x14ac:dyDescent="0.3">
      <c r="C753" s="1" t="s">
        <v>686</v>
      </c>
      <c r="D753" s="1" t="s">
        <v>2882</v>
      </c>
      <c r="E753" s="1" t="s">
        <v>2078</v>
      </c>
      <c r="F753" s="1" t="s">
        <v>157</v>
      </c>
      <c r="G753" s="1"/>
      <c r="H753" s="1"/>
      <c r="I753" s="1"/>
      <c r="J753" s="1"/>
      <c r="K753">
        <f>_xlfn.XLOOKUP(L_CC[[#This Row],[PC center]],L_PC[Profit center],L_PC[PC name])</f>
        <v>0</v>
      </c>
      <c r="L753" t="str">
        <f>_xlfn.XLOOKUP(L_CC[[#This Row],[Fund center]],L_FC[Fund center],L_FC[Site],"")</f>
        <v>HDN</v>
      </c>
      <c r="M753" s="4">
        <v>0</v>
      </c>
      <c r="N753" s="4">
        <v>0</v>
      </c>
      <c r="O753" s="4" t="str">
        <v>1600407600_</v>
      </c>
      <c r="P753" s="4" t="str">
        <v>1600407600_</v>
      </c>
      <c r="Q753" s="4" t="str">
        <v>HDN/BP chung</v>
      </c>
      <c r="R753" s="4" t="str">
        <v>Phẫu thuật thẩm mỹ</v>
      </c>
      <c r="S753" s="4" t="str">
        <v>-</v>
      </c>
    </row>
    <row r="754" spans="3:19" ht="13.8" x14ac:dyDescent="0.3">
      <c r="C754" s="1" t="s">
        <v>687</v>
      </c>
      <c r="D754" s="1" t="s">
        <v>2883</v>
      </c>
      <c r="E754" s="1" t="s">
        <v>2078</v>
      </c>
      <c r="F754" s="1" t="s">
        <v>321</v>
      </c>
      <c r="G754" s="1"/>
      <c r="H754" s="1"/>
      <c r="I754" s="1"/>
      <c r="J754" s="1"/>
      <c r="K754">
        <f>_xlfn.XLOOKUP(L_CC[[#This Row],[PC center]],L_PC[Profit center],L_PC[PC name])</f>
        <v>0</v>
      </c>
      <c r="L754" t="str">
        <f>_xlfn.XLOOKUP(L_CC[[#This Row],[Fund center]],L_FC[Fund center],L_FC[Site],"")</f>
        <v>HDN</v>
      </c>
      <c r="M754" s="4">
        <v>0</v>
      </c>
      <c r="N754" s="4">
        <v>0</v>
      </c>
      <c r="O754" s="4" t="str">
        <v>1600407700_</v>
      </c>
      <c r="P754" s="4" t="str">
        <v>1600407700_</v>
      </c>
      <c r="Q754" s="4" t="str">
        <v>HDN/BP chung</v>
      </c>
      <c r="R754" s="4" t="str">
        <v>Ngoại tiêu hóa</v>
      </c>
      <c r="S754" s="4" t="str">
        <v>-</v>
      </c>
    </row>
    <row r="755" spans="3:19" ht="13.8" x14ac:dyDescent="0.3">
      <c r="C755" s="1" t="s">
        <v>688</v>
      </c>
      <c r="D755" s="1" t="s">
        <v>2884</v>
      </c>
      <c r="E755" s="1" t="s">
        <v>2078</v>
      </c>
      <c r="F755" s="1" t="s">
        <v>157</v>
      </c>
      <c r="G755" s="1"/>
      <c r="H755" s="1"/>
      <c r="I755" s="1"/>
      <c r="J755" s="1"/>
      <c r="K755">
        <f>_xlfn.XLOOKUP(L_CC[[#This Row],[PC center]],L_PC[Profit center],L_PC[PC name])</f>
        <v>0</v>
      </c>
      <c r="L755" t="str">
        <f>_xlfn.XLOOKUP(L_CC[[#This Row],[Fund center]],L_FC[Fund center],L_FC[Site],"")</f>
        <v>HDN</v>
      </c>
      <c r="M755" s="4">
        <v>0</v>
      </c>
      <c r="N755" s="4">
        <v>0</v>
      </c>
      <c r="O755" s="4" t="str">
        <v>1600407800_</v>
      </c>
      <c r="P755" s="4" t="str">
        <v>1600407800_</v>
      </c>
      <c r="Q755" s="4" t="str">
        <v>HDN/BP chung</v>
      </c>
      <c r="R755" s="4" t="str">
        <v>Phẫu thuật thẩm mỹ</v>
      </c>
      <c r="S755" s="4" t="str">
        <v>-</v>
      </c>
    </row>
    <row r="756" spans="3:19" ht="13.8" x14ac:dyDescent="0.3">
      <c r="C756" s="1" t="s">
        <v>689</v>
      </c>
      <c r="D756" s="1" t="s">
        <v>2885</v>
      </c>
      <c r="E756" s="1" t="s">
        <v>2078</v>
      </c>
      <c r="F756" s="1" t="s">
        <v>3666</v>
      </c>
      <c r="G756" s="1"/>
      <c r="H756" s="1"/>
      <c r="I756" s="1"/>
      <c r="J756" s="1"/>
      <c r="K756">
        <f>_xlfn.XLOOKUP(L_CC[[#This Row],[PC center]],L_PC[Profit center],L_PC[PC name])</f>
        <v>0</v>
      </c>
      <c r="L756" t="str">
        <f>_xlfn.XLOOKUP(L_CC[[#This Row],[Fund center]],L_FC[Fund center],L_FC[Site],"")</f>
        <v>HDN</v>
      </c>
      <c r="M756" s="4">
        <v>0</v>
      </c>
      <c r="N756" s="4">
        <v>0</v>
      </c>
      <c r="O756" s="4" t="str">
        <v>1600408100_</v>
      </c>
      <c r="P756" s="4" t="str">
        <v>1600408100_</v>
      </c>
      <c r="Q756" s="4" t="str">
        <v>HDN/BP chung</v>
      </c>
      <c r="R756" s="4" t="e">
        <v>#N/A</v>
      </c>
      <c r="S756" s="4" t="str">
        <v>-</v>
      </c>
    </row>
    <row r="757" spans="3:19" ht="13.8" x14ac:dyDescent="0.3">
      <c r="C757" s="1" t="s">
        <v>690</v>
      </c>
      <c r="D757" s="1" t="s">
        <v>2886</v>
      </c>
      <c r="E757" s="1" t="s">
        <v>2078</v>
      </c>
      <c r="F757" s="1" t="s">
        <v>3666</v>
      </c>
      <c r="G757" s="1"/>
      <c r="H757" s="1"/>
      <c r="I757" s="1"/>
      <c r="J757" s="1"/>
      <c r="K757">
        <f>_xlfn.XLOOKUP(L_CC[[#This Row],[PC center]],L_PC[Profit center],L_PC[PC name])</f>
        <v>0</v>
      </c>
      <c r="L757" t="str">
        <f>_xlfn.XLOOKUP(L_CC[[#This Row],[Fund center]],L_FC[Fund center],L_FC[Site],"")</f>
        <v>HDN</v>
      </c>
      <c r="M757" s="4">
        <v>0</v>
      </c>
      <c r="N757" s="4">
        <v>0</v>
      </c>
      <c r="O757" s="4" t="str">
        <v>1600408200_</v>
      </c>
      <c r="P757" s="4" t="str">
        <v>1600408200_</v>
      </c>
      <c r="Q757" s="4" t="str">
        <v>HDN/BP chung</v>
      </c>
      <c r="R757" s="4" t="e">
        <v>#N/A</v>
      </c>
      <c r="S757" s="4" t="str">
        <v>-</v>
      </c>
    </row>
    <row r="758" spans="3:19" ht="13.8" x14ac:dyDescent="0.3">
      <c r="C758" s="1" t="s">
        <v>691</v>
      </c>
      <c r="D758" s="1" t="s">
        <v>2887</v>
      </c>
      <c r="E758" s="1" t="s">
        <v>2078</v>
      </c>
      <c r="F758" s="1" t="s">
        <v>146</v>
      </c>
      <c r="G758" s="1"/>
      <c r="H758" s="1"/>
      <c r="I758" s="1"/>
      <c r="J758" s="1"/>
      <c r="K758">
        <f>_xlfn.XLOOKUP(L_CC[[#This Row],[PC center]],L_PC[Profit center],L_PC[PC name])</f>
        <v>0</v>
      </c>
      <c r="L758" t="str">
        <f>_xlfn.XLOOKUP(L_CC[[#This Row],[Fund center]],L_FC[Fund center],L_FC[Site],"")</f>
        <v>HDN</v>
      </c>
      <c r="M758" s="4">
        <v>0</v>
      </c>
      <c r="N758" s="4">
        <v>0</v>
      </c>
      <c r="O758" s="4" t="str">
        <v>1600408300_</v>
      </c>
      <c r="P758" s="4" t="str">
        <v>1600408300_</v>
      </c>
      <c r="Q758" s="4" t="str">
        <v>HDN/BP chung</v>
      </c>
      <c r="R758" s="4" t="str">
        <v>Nội Nhi</v>
      </c>
      <c r="S758" s="4" t="str">
        <v>-</v>
      </c>
    </row>
    <row r="759" spans="3:19" ht="13.8" x14ac:dyDescent="0.3">
      <c r="C759" s="1" t="s">
        <v>692</v>
      </c>
      <c r="D759" s="1" t="s">
        <v>2888</v>
      </c>
      <c r="E759" s="1" t="s">
        <v>2078</v>
      </c>
      <c r="F759" s="1" t="s">
        <v>167</v>
      </c>
      <c r="G759" s="1"/>
      <c r="H759" s="1"/>
      <c r="I759" s="1"/>
      <c r="J759" s="1"/>
      <c r="K759">
        <f>_xlfn.XLOOKUP(L_CC[[#This Row],[PC center]],L_PC[Profit center],L_PC[PC name])</f>
        <v>0</v>
      </c>
      <c r="L759" t="str">
        <f>_xlfn.XLOOKUP(L_CC[[#This Row],[Fund center]],L_FC[Fund center],L_FC[Site],"")</f>
        <v>HDN</v>
      </c>
      <c r="M759" s="4">
        <v>0</v>
      </c>
      <c r="N759" s="4">
        <v>0</v>
      </c>
      <c r="O759" s="4" t="str">
        <v>1600409100_</v>
      </c>
      <c r="P759" s="4" t="str">
        <v>1600409100_</v>
      </c>
      <c r="Q759" s="4" t="str">
        <v>HDN/BP chung</v>
      </c>
      <c r="R759" s="4" t="str">
        <v>Răng hàm mặt</v>
      </c>
      <c r="S759" s="4" t="str">
        <v>-</v>
      </c>
    </row>
    <row r="760" spans="3:19" ht="13.8" x14ac:dyDescent="0.3">
      <c r="C760" s="1" t="s">
        <v>693</v>
      </c>
      <c r="D760" s="1" t="s">
        <v>2889</v>
      </c>
      <c r="E760" s="1" t="s">
        <v>2078</v>
      </c>
      <c r="F760" s="1" t="s">
        <v>169</v>
      </c>
      <c r="G760" s="1"/>
      <c r="H760" s="1"/>
      <c r="I760" s="1"/>
      <c r="J760" s="1"/>
      <c r="K760">
        <f>_xlfn.XLOOKUP(L_CC[[#This Row],[PC center]],L_PC[Profit center],L_PC[PC name])</f>
        <v>0</v>
      </c>
      <c r="L760" t="str">
        <f>_xlfn.XLOOKUP(L_CC[[#This Row],[Fund center]],L_FC[Fund center],L_FC[Site],"")</f>
        <v>HDN</v>
      </c>
      <c r="M760" s="4">
        <v>0</v>
      </c>
      <c r="N760" s="4">
        <v>0</v>
      </c>
      <c r="O760" s="4" t="str">
        <v>1600409200_</v>
      </c>
      <c r="P760" s="4" t="str">
        <v>1600409200_</v>
      </c>
      <c r="Q760" s="4" t="str">
        <v>HDN/BP chung</v>
      </c>
      <c r="R760" s="4" t="str">
        <v>Tai Mũi Họng</v>
      </c>
      <c r="S760" s="4" t="str">
        <v>-</v>
      </c>
    </row>
    <row r="761" spans="3:19" ht="13.8" x14ac:dyDescent="0.3">
      <c r="C761" s="1" t="s">
        <v>694</v>
      </c>
      <c r="D761" s="1" t="s">
        <v>2890</v>
      </c>
      <c r="E761" s="1" t="s">
        <v>2078</v>
      </c>
      <c r="F761" s="1" t="s">
        <v>171</v>
      </c>
      <c r="G761" s="1"/>
      <c r="H761" s="1"/>
      <c r="I761" s="1"/>
      <c r="J761" s="1"/>
      <c r="K761">
        <f>_xlfn.XLOOKUP(L_CC[[#This Row],[PC center]],L_PC[Profit center],L_PC[PC name])</f>
        <v>0</v>
      </c>
      <c r="L761" t="str">
        <f>_xlfn.XLOOKUP(L_CC[[#This Row],[Fund center]],L_FC[Fund center],L_FC[Site],"")</f>
        <v>HDN</v>
      </c>
      <c r="M761" s="4">
        <v>0</v>
      </c>
      <c r="N761" s="4">
        <v>0</v>
      </c>
      <c r="O761" s="4" t="str">
        <v>1600409300_</v>
      </c>
      <c r="P761" s="4" t="str">
        <v>1600409300_</v>
      </c>
      <c r="Q761" s="4" t="str">
        <v>HDN/BP chung</v>
      </c>
      <c r="R761" s="4" t="str">
        <v>Mắt</v>
      </c>
      <c r="S761" s="4" t="str">
        <v>-</v>
      </c>
    </row>
    <row r="762" spans="3:19" ht="13.8" x14ac:dyDescent="0.3">
      <c r="C762" s="1" t="s">
        <v>695</v>
      </c>
      <c r="D762" s="1" t="s">
        <v>2891</v>
      </c>
      <c r="E762" s="1" t="s">
        <v>2078</v>
      </c>
      <c r="F762" s="1" t="s">
        <v>175</v>
      </c>
      <c r="G762" s="1"/>
      <c r="H762" s="1"/>
      <c r="I762" s="1"/>
      <c r="J762" s="1"/>
      <c r="K762">
        <f>_xlfn.XLOOKUP(L_CC[[#This Row],[PC center]],L_PC[Profit center],L_PC[PC name])</f>
        <v>0</v>
      </c>
      <c r="L762" t="str">
        <f>_xlfn.XLOOKUP(L_CC[[#This Row],[Fund center]],L_FC[Fund center],L_FC[Site],"")</f>
        <v>HDN</v>
      </c>
      <c r="M762" s="4">
        <v>0</v>
      </c>
      <c r="N762" s="4">
        <v>0</v>
      </c>
      <c r="O762" s="4" t="str">
        <v>1600410100_</v>
      </c>
      <c r="P762" s="4" t="str">
        <v>1600410100_</v>
      </c>
      <c r="Q762" s="4" t="str">
        <v>HDN/BP chung</v>
      </c>
      <c r="R762" s="4" t="str">
        <v>Nội đa khoa</v>
      </c>
      <c r="S762" s="4" t="str">
        <v>-</v>
      </c>
    </row>
    <row r="763" spans="3:19" ht="13.8" x14ac:dyDescent="0.3">
      <c r="C763" s="1" t="s">
        <v>696</v>
      </c>
      <c r="D763" s="1" t="s">
        <v>2892</v>
      </c>
      <c r="E763" s="1" t="s">
        <v>2078</v>
      </c>
      <c r="F763" s="1" t="s">
        <v>218</v>
      </c>
      <c r="G763" s="1"/>
      <c r="H763" s="1"/>
      <c r="I763" s="1"/>
      <c r="J763" s="1"/>
      <c r="K763">
        <f>_xlfn.XLOOKUP(L_CC[[#This Row],[PC center]],L_PC[Profit center],L_PC[PC name])</f>
        <v>0</v>
      </c>
      <c r="L763" t="str">
        <f>_xlfn.XLOOKUP(L_CC[[#This Row],[Fund center]],L_FC[Fund center],L_FC[Site],"")</f>
        <v>HDN</v>
      </c>
      <c r="M763" s="4">
        <v>0</v>
      </c>
      <c r="N763" s="4">
        <v>0</v>
      </c>
      <c r="O763" s="4" t="str">
        <v>1600410200_</v>
      </c>
      <c r="P763" s="4" t="str">
        <v>1600410200_</v>
      </c>
      <c r="Q763" s="4" t="str">
        <v>HDN/BP chung</v>
      </c>
      <c r="R763" s="4" t="str">
        <v>Nội tiêu hóa</v>
      </c>
      <c r="S763" s="4" t="str">
        <v>-</v>
      </c>
    </row>
    <row r="764" spans="3:19" ht="13.8" x14ac:dyDescent="0.3">
      <c r="C764" s="1" t="s">
        <v>697</v>
      </c>
      <c r="D764" s="1" t="s">
        <v>2893</v>
      </c>
      <c r="E764" s="1" t="s">
        <v>2078</v>
      </c>
      <c r="F764" s="1" t="s">
        <v>175</v>
      </c>
      <c r="G764" s="1"/>
      <c r="H764" s="1"/>
      <c r="I764" s="1"/>
      <c r="J764" s="1"/>
      <c r="K764">
        <f>_xlfn.XLOOKUP(L_CC[[#This Row],[PC center]],L_PC[Profit center],L_PC[PC name])</f>
        <v>0</v>
      </c>
      <c r="L764" t="str">
        <f>_xlfn.XLOOKUP(L_CC[[#This Row],[Fund center]],L_FC[Fund center],L_FC[Site],"")</f>
        <v>HDN</v>
      </c>
      <c r="M764" s="4">
        <v>0</v>
      </c>
      <c r="N764" s="4">
        <v>0</v>
      </c>
      <c r="O764" s="4" t="str">
        <v>1600410300_</v>
      </c>
      <c r="P764" s="4" t="str">
        <v>1600410300_</v>
      </c>
      <c r="Q764" s="4" t="str">
        <v>HDN/BP chung</v>
      </c>
      <c r="R764" s="4" t="str">
        <v>Nội đa khoa</v>
      </c>
      <c r="S764" s="4" t="str">
        <v>-</v>
      </c>
    </row>
    <row r="765" spans="3:19" ht="13.8" x14ac:dyDescent="0.3">
      <c r="C765" s="1" t="s">
        <v>698</v>
      </c>
      <c r="D765" s="1" t="s">
        <v>2894</v>
      </c>
      <c r="E765" s="1" t="s">
        <v>2078</v>
      </c>
      <c r="F765" s="1" t="s">
        <v>179</v>
      </c>
      <c r="G765" s="1"/>
      <c r="H765" s="1"/>
      <c r="I765" s="1"/>
      <c r="J765" s="1"/>
      <c r="K765">
        <f>_xlfn.XLOOKUP(L_CC[[#This Row],[PC center]],L_PC[Profit center],L_PC[PC name])</f>
        <v>0</v>
      </c>
      <c r="L765" t="str">
        <f>_xlfn.XLOOKUP(L_CC[[#This Row],[Fund center]],L_FC[Fund center],L_FC[Site],"")</f>
        <v>HDN</v>
      </c>
      <c r="M765" s="4">
        <v>0</v>
      </c>
      <c r="N765" s="4">
        <v>0</v>
      </c>
      <c r="O765" s="4" t="str">
        <v>1600410400_</v>
      </c>
      <c r="P765" s="4" t="str">
        <v>1600410400_</v>
      </c>
      <c r="Q765" s="4" t="str">
        <v>HDN/BP chung</v>
      </c>
      <c r="R765" s="4" t="str">
        <v>Nội thần kinh</v>
      </c>
      <c r="S765" s="4" t="str">
        <v>-</v>
      </c>
    </row>
    <row r="766" spans="3:19" ht="13.8" x14ac:dyDescent="0.3">
      <c r="C766" s="1" t="s">
        <v>699</v>
      </c>
      <c r="D766" s="1" t="s">
        <v>2895</v>
      </c>
      <c r="E766" s="1" t="s">
        <v>2078</v>
      </c>
      <c r="F766" s="1" t="s">
        <v>175</v>
      </c>
      <c r="G766" s="1"/>
      <c r="H766" s="1"/>
      <c r="I766" s="1"/>
      <c r="J766" s="1"/>
      <c r="K766">
        <f>_xlfn.XLOOKUP(L_CC[[#This Row],[PC center]],L_PC[Profit center],L_PC[PC name])</f>
        <v>0</v>
      </c>
      <c r="L766" t="str">
        <f>_xlfn.XLOOKUP(L_CC[[#This Row],[Fund center]],L_FC[Fund center],L_FC[Site],"")</f>
        <v>HDN</v>
      </c>
      <c r="M766" s="4">
        <v>0</v>
      </c>
      <c r="N766" s="4">
        <v>0</v>
      </c>
      <c r="O766" s="4" t="str">
        <v>1600410500_</v>
      </c>
      <c r="P766" s="4" t="str">
        <v>1600410500_</v>
      </c>
      <c r="Q766" s="4" t="str">
        <v>HDN/BP chung</v>
      </c>
      <c r="R766" s="4" t="str">
        <v>Nội đa khoa</v>
      </c>
      <c r="S766" s="4" t="str">
        <v>-</v>
      </c>
    </row>
    <row r="767" spans="3:19" ht="13.8" x14ac:dyDescent="0.3">
      <c r="C767" s="1" t="s">
        <v>700</v>
      </c>
      <c r="D767" s="1" t="s">
        <v>2896</v>
      </c>
      <c r="E767" s="1" t="s">
        <v>2078</v>
      </c>
      <c r="F767" s="1" t="s">
        <v>175</v>
      </c>
      <c r="G767" s="1"/>
      <c r="H767" s="1"/>
      <c r="I767" s="1"/>
      <c r="J767" s="1"/>
      <c r="K767">
        <f>_xlfn.XLOOKUP(L_CC[[#This Row],[PC center]],L_PC[Profit center],L_PC[PC name])</f>
        <v>0</v>
      </c>
      <c r="L767" t="str">
        <f>_xlfn.XLOOKUP(L_CC[[#This Row],[Fund center]],L_FC[Fund center],L_FC[Site],"")</f>
        <v>HDN</v>
      </c>
      <c r="M767" s="4">
        <v>0</v>
      </c>
      <c r="N767" s="4">
        <v>0</v>
      </c>
      <c r="O767" s="4" t="str">
        <v>1600410600_</v>
      </c>
      <c r="P767" s="4" t="str">
        <v>1600410600_</v>
      </c>
      <c r="Q767" s="4" t="str">
        <v>HDN/BP chung</v>
      </c>
      <c r="R767" s="4" t="str">
        <v>Nội đa khoa</v>
      </c>
      <c r="S767" s="4" t="str">
        <v>-</v>
      </c>
    </row>
    <row r="768" spans="3:19" ht="13.8" x14ac:dyDescent="0.3">
      <c r="C768" s="1" t="s">
        <v>701</v>
      </c>
      <c r="D768" s="1" t="s">
        <v>2897</v>
      </c>
      <c r="E768" s="1" t="s">
        <v>2078</v>
      </c>
      <c r="F768" s="1" t="s">
        <v>175</v>
      </c>
      <c r="G768" s="1"/>
      <c r="H768" s="1"/>
      <c r="I768" s="1"/>
      <c r="J768" s="1"/>
      <c r="K768">
        <f>_xlfn.XLOOKUP(L_CC[[#This Row],[PC center]],L_PC[Profit center],L_PC[PC name])</f>
        <v>0</v>
      </c>
      <c r="L768" t="str">
        <f>_xlfn.XLOOKUP(L_CC[[#This Row],[Fund center]],L_FC[Fund center],L_FC[Site],"")</f>
        <v>HDN</v>
      </c>
      <c r="M768" s="4">
        <v>0</v>
      </c>
      <c r="N768" s="4">
        <v>0</v>
      </c>
      <c r="O768" s="4" t="str">
        <v>1600410700_</v>
      </c>
      <c r="P768" s="4" t="str">
        <v>1600410700_</v>
      </c>
      <c r="Q768" s="4" t="str">
        <v>HDN/BP chung</v>
      </c>
      <c r="R768" s="4" t="str">
        <v>Nội đa khoa</v>
      </c>
      <c r="S768" s="4" t="str">
        <v>-</v>
      </c>
    </row>
    <row r="769" spans="3:19" ht="13.8" x14ac:dyDescent="0.3">
      <c r="C769" s="1" t="s">
        <v>702</v>
      </c>
      <c r="D769" s="1" t="s">
        <v>2898</v>
      </c>
      <c r="E769" s="1" t="s">
        <v>2078</v>
      </c>
      <c r="F769" s="1" t="s">
        <v>187</v>
      </c>
      <c r="G769" s="1"/>
      <c r="H769" s="1"/>
      <c r="I769" s="1"/>
      <c r="J769" s="1"/>
      <c r="K769">
        <f>_xlfn.XLOOKUP(L_CC[[#This Row],[PC center]],L_PC[Profit center],L_PC[PC name])</f>
        <v>0</v>
      </c>
      <c r="L769" t="str">
        <f>_xlfn.XLOOKUP(L_CC[[#This Row],[Fund center]],L_FC[Fund center],L_FC[Site],"")</f>
        <v>HDN</v>
      </c>
      <c r="M769" s="4">
        <v>0</v>
      </c>
      <c r="N769" s="4">
        <v>0</v>
      </c>
      <c r="O769" s="4" t="str">
        <v>1600410800_</v>
      </c>
      <c r="P769" s="4" t="str">
        <v>1600410800_</v>
      </c>
      <c r="Q769" s="4" t="str">
        <v>HDN/BP chung</v>
      </c>
      <c r="R769" s="4" t="str">
        <v>Da liễu</v>
      </c>
      <c r="S769" s="4" t="str">
        <v>-</v>
      </c>
    </row>
    <row r="770" spans="3:19" ht="13.8" x14ac:dyDescent="0.3">
      <c r="C770" s="1" t="s">
        <v>703</v>
      </c>
      <c r="D770" s="1" t="s">
        <v>2899</v>
      </c>
      <c r="E770" s="1" t="s">
        <v>2078</v>
      </c>
      <c r="F770" s="1" t="s">
        <v>175</v>
      </c>
      <c r="G770" s="1"/>
      <c r="H770" s="1"/>
      <c r="I770" s="1"/>
      <c r="J770" s="1"/>
      <c r="K770">
        <f>_xlfn.XLOOKUP(L_CC[[#This Row],[PC center]],L_PC[Profit center],L_PC[PC name])</f>
        <v>0</v>
      </c>
      <c r="L770" t="str">
        <f>_xlfn.XLOOKUP(L_CC[[#This Row],[Fund center]],L_FC[Fund center],L_FC[Site],"")</f>
        <v>HDN</v>
      </c>
      <c r="M770" s="4">
        <v>0</v>
      </c>
      <c r="N770" s="4">
        <v>0</v>
      </c>
      <c r="O770" s="4" t="str">
        <v>1600411100_</v>
      </c>
      <c r="P770" s="4" t="str">
        <v>1600411100_</v>
      </c>
      <c r="Q770" s="4" t="str">
        <v>HDN/BP chung</v>
      </c>
      <c r="R770" s="4" t="str">
        <v>Nội đa khoa</v>
      </c>
      <c r="S770" s="4" t="str">
        <v>-</v>
      </c>
    </row>
    <row r="771" spans="3:19" ht="13.8" x14ac:dyDescent="0.3">
      <c r="C771" s="1" t="s">
        <v>3285</v>
      </c>
      <c r="D771" s="1" t="s">
        <v>3286</v>
      </c>
      <c r="E771" s="1" t="s">
        <v>2078</v>
      </c>
      <c r="F771" s="1" t="s">
        <v>175</v>
      </c>
      <c r="G771" s="1"/>
      <c r="H771" s="1"/>
      <c r="I771" s="1"/>
      <c r="J771" s="1"/>
      <c r="K771">
        <f>_xlfn.XLOOKUP(L_CC[[#This Row],[PC center]],L_PC[Profit center],L_PC[PC name])</f>
        <v>0</v>
      </c>
      <c r="L771" t="str">
        <f>_xlfn.XLOOKUP(L_CC[[#This Row],[Fund center]],L_FC[Fund center],L_FC[Site],"")</f>
        <v>HDN</v>
      </c>
      <c r="M771" s="4">
        <v>0</v>
      </c>
      <c r="N771" s="4">
        <v>0</v>
      </c>
      <c r="O771" s="4" t="str">
        <v>1600411200_</v>
      </c>
      <c r="P771" s="4" t="str">
        <v>1600411200_</v>
      </c>
      <c r="Q771" s="4" t="str">
        <v>HDN/BP chung</v>
      </c>
      <c r="R771" s="4" t="str">
        <v>Nội đa khoa</v>
      </c>
      <c r="S771" s="4" t="str">
        <v>-</v>
      </c>
    </row>
    <row r="772" spans="3:19" ht="13.8" x14ac:dyDescent="0.3">
      <c r="C772" s="1" t="s">
        <v>704</v>
      </c>
      <c r="D772" s="1" t="s">
        <v>2900</v>
      </c>
      <c r="E772" s="1" t="s">
        <v>2078</v>
      </c>
      <c r="F772" s="1" t="s">
        <v>198</v>
      </c>
      <c r="G772" s="1"/>
      <c r="H772" s="1"/>
      <c r="I772" s="1"/>
      <c r="J772" s="1"/>
      <c r="K772">
        <f>_xlfn.XLOOKUP(L_CC[[#This Row],[PC center]],L_PC[Profit center],L_PC[PC name])</f>
        <v>0</v>
      </c>
      <c r="L772" t="str">
        <f>_xlfn.XLOOKUP(L_CC[[#This Row],[Fund center]],L_FC[Fund center],L_FC[Site],"")</f>
        <v>HDN</v>
      </c>
      <c r="M772" s="4">
        <v>0</v>
      </c>
      <c r="N772" s="4">
        <v>0</v>
      </c>
      <c r="O772" s="4" t="str">
        <v>1600412100_</v>
      </c>
      <c r="P772" s="4" t="str">
        <v>1600412100_</v>
      </c>
      <c r="Q772" s="4" t="str">
        <v>HDN/BP chung</v>
      </c>
      <c r="R772" s="4" t="str">
        <v>Nội, CTTM</v>
      </c>
      <c r="S772" s="4" t="str">
        <v>-</v>
      </c>
    </row>
    <row r="773" spans="3:19" ht="13.8" x14ac:dyDescent="0.3">
      <c r="C773" s="1" t="s">
        <v>705</v>
      </c>
      <c r="D773" s="1" t="s">
        <v>2901</v>
      </c>
      <c r="E773" s="1" t="s">
        <v>2078</v>
      </c>
      <c r="F773" s="1" t="s">
        <v>218</v>
      </c>
      <c r="G773" s="1"/>
      <c r="H773" s="1"/>
      <c r="I773" s="1"/>
      <c r="J773" s="1"/>
      <c r="K773">
        <f>_xlfn.XLOOKUP(L_CC[[#This Row],[PC center]],L_PC[Profit center],L_PC[PC name])</f>
        <v>0</v>
      </c>
      <c r="L773" t="str">
        <f>_xlfn.XLOOKUP(L_CC[[#This Row],[Fund center]],L_FC[Fund center],L_FC[Site],"")</f>
        <v>HDN</v>
      </c>
      <c r="M773" s="4">
        <v>0</v>
      </c>
      <c r="N773" s="4">
        <v>0</v>
      </c>
      <c r="O773" s="4" t="str">
        <v>1600413100_</v>
      </c>
      <c r="P773" s="4" t="str">
        <v>1600413100_</v>
      </c>
      <c r="Q773" s="4" t="str">
        <v>HDN/BP chung</v>
      </c>
      <c r="R773" s="4" t="str">
        <v>Nội tiêu hóa</v>
      </c>
      <c r="S773" s="4" t="str">
        <v>-</v>
      </c>
    </row>
    <row r="774" spans="3:19" ht="13.8" x14ac:dyDescent="0.3">
      <c r="C774" s="1" t="s">
        <v>706</v>
      </c>
      <c r="D774" s="1" t="s">
        <v>2902</v>
      </c>
      <c r="E774" s="1" t="s">
        <v>2078</v>
      </c>
      <c r="F774" s="1" t="s">
        <v>175</v>
      </c>
      <c r="G774" s="1"/>
      <c r="H774" s="1"/>
      <c r="I774" s="1"/>
      <c r="J774" s="1"/>
      <c r="K774">
        <f>_xlfn.XLOOKUP(L_CC[[#This Row],[PC center]],L_PC[Profit center],L_PC[PC name])</f>
        <v>0</v>
      </c>
      <c r="L774" t="str">
        <f>_xlfn.XLOOKUP(L_CC[[#This Row],[Fund center]],L_FC[Fund center],L_FC[Site],"")</f>
        <v>HDN</v>
      </c>
      <c r="M774" s="4">
        <v>0</v>
      </c>
      <c r="N774" s="4">
        <v>0</v>
      </c>
      <c r="O774" s="4" t="str">
        <v>1600414100_</v>
      </c>
      <c r="P774" s="4" t="str">
        <v>1600414100_</v>
      </c>
      <c r="Q774" s="4" t="str">
        <v>HDN/BP chung</v>
      </c>
      <c r="R774" s="4" t="str">
        <v>Nội đa khoa</v>
      </c>
      <c r="S774" s="4" t="str">
        <v>-</v>
      </c>
    </row>
    <row r="775" spans="3:19" ht="13.8" x14ac:dyDescent="0.3">
      <c r="C775" s="1" t="s">
        <v>707</v>
      </c>
      <c r="D775" s="1" t="s">
        <v>2903</v>
      </c>
      <c r="E775" s="1" t="s">
        <v>2078</v>
      </c>
      <c r="F775" s="1" t="s">
        <v>208</v>
      </c>
      <c r="G775" s="1"/>
      <c r="H775" s="1"/>
      <c r="I775" s="1"/>
      <c r="J775" s="1"/>
      <c r="K775">
        <f>_xlfn.XLOOKUP(L_CC[[#This Row],[PC center]],L_PC[Profit center],L_PC[PC name])</f>
        <v>0</v>
      </c>
      <c r="L775" t="str">
        <f>_xlfn.XLOOKUP(L_CC[[#This Row],[Fund center]],L_FC[Fund center],L_FC[Site],"")</f>
        <v>HDN</v>
      </c>
      <c r="M775" s="4">
        <v>0</v>
      </c>
      <c r="N775" s="4">
        <v>0</v>
      </c>
      <c r="O775" s="4" t="str">
        <v>1600415100_</v>
      </c>
      <c r="P775" s="4" t="str">
        <v>1600415100_</v>
      </c>
      <c r="Q775" s="4" t="str">
        <v>HDN/BP chung</v>
      </c>
      <c r="R775" s="4" t="str">
        <v>Gây mê giảm đau</v>
      </c>
      <c r="S775" s="4" t="str">
        <v>-</v>
      </c>
    </row>
    <row r="776" spans="3:19" ht="13.8" x14ac:dyDescent="0.3">
      <c r="C776" s="1" t="s">
        <v>708</v>
      </c>
      <c r="D776" s="1" t="s">
        <v>2904</v>
      </c>
      <c r="E776" s="1" t="s">
        <v>2078</v>
      </c>
      <c r="F776" s="1" t="s">
        <v>208</v>
      </c>
      <c r="G776" s="1"/>
      <c r="H776" s="1"/>
      <c r="I776" s="1"/>
      <c r="J776" s="1"/>
      <c r="K776">
        <f>_xlfn.XLOOKUP(L_CC[[#This Row],[PC center]],L_PC[Profit center],L_PC[PC name])</f>
        <v>0</v>
      </c>
      <c r="L776" t="str">
        <f>_xlfn.XLOOKUP(L_CC[[#This Row],[Fund center]],L_FC[Fund center],L_FC[Site],"")</f>
        <v>HDN</v>
      </c>
      <c r="M776" s="4">
        <v>0</v>
      </c>
      <c r="N776" s="4">
        <v>0</v>
      </c>
      <c r="O776" s="4" t="str">
        <v>1600415200_</v>
      </c>
      <c r="P776" s="4" t="str">
        <v>1600415200_</v>
      </c>
      <c r="Q776" s="4" t="str">
        <v>HDN/BP chung</v>
      </c>
      <c r="R776" s="4" t="str">
        <v>Gây mê giảm đau</v>
      </c>
      <c r="S776" s="4" t="str">
        <v>-</v>
      </c>
    </row>
    <row r="777" spans="3:19" ht="13.8" x14ac:dyDescent="0.3">
      <c r="C777" s="1" t="s">
        <v>709</v>
      </c>
      <c r="D777" s="1" t="s">
        <v>2905</v>
      </c>
      <c r="E777" s="1" t="s">
        <v>2078</v>
      </c>
      <c r="F777" s="1" t="s">
        <v>208</v>
      </c>
      <c r="G777" s="1"/>
      <c r="H777" s="1"/>
      <c r="I777" s="1"/>
      <c r="J777" s="1"/>
      <c r="K777">
        <f>_xlfn.XLOOKUP(L_CC[[#This Row],[PC center]],L_PC[Profit center],L_PC[PC name])</f>
        <v>0</v>
      </c>
      <c r="L777" t="str">
        <f>_xlfn.XLOOKUP(L_CC[[#This Row],[Fund center]],L_FC[Fund center],L_FC[Site],"")</f>
        <v>HDN</v>
      </c>
      <c r="M777" s="4">
        <v>0</v>
      </c>
      <c r="N777" s="4">
        <v>0</v>
      </c>
      <c r="O777" s="4" t="str">
        <v>1600415300_</v>
      </c>
      <c r="P777" s="4" t="str">
        <v>1600415300_</v>
      </c>
      <c r="Q777" s="4" t="str">
        <v>HDN/BP chung</v>
      </c>
      <c r="R777" s="4" t="str">
        <v>Gây mê giảm đau</v>
      </c>
      <c r="S777" s="4" t="str">
        <v>-</v>
      </c>
    </row>
    <row r="778" spans="3:19" ht="13.8" x14ac:dyDescent="0.3">
      <c r="C778" s="1" t="s">
        <v>710</v>
      </c>
      <c r="D778" s="1" t="s">
        <v>2906</v>
      </c>
      <c r="E778" s="1" t="s">
        <v>2078</v>
      </c>
      <c r="F778" s="1" t="s">
        <v>208</v>
      </c>
      <c r="G778" s="1"/>
      <c r="H778" s="1"/>
      <c r="I778" s="1"/>
      <c r="J778" s="1"/>
      <c r="K778">
        <f>_xlfn.XLOOKUP(L_CC[[#This Row],[PC center]],L_PC[Profit center],L_PC[PC name])</f>
        <v>0</v>
      </c>
      <c r="L778" t="str">
        <f>_xlfn.XLOOKUP(L_CC[[#This Row],[Fund center]],L_FC[Fund center],L_FC[Site],"")</f>
        <v>HDN</v>
      </c>
      <c r="M778" s="4">
        <v>0</v>
      </c>
      <c r="N778" s="4">
        <v>0</v>
      </c>
      <c r="O778" s="4" t="str">
        <v>1600415400_</v>
      </c>
      <c r="P778" s="4" t="str">
        <v>1600415400_</v>
      </c>
      <c r="Q778" s="4" t="str">
        <v>HDN/BP chung</v>
      </c>
      <c r="R778" s="4" t="str">
        <v>Gây mê giảm đau</v>
      </c>
      <c r="S778" s="4" t="str">
        <v>-</v>
      </c>
    </row>
    <row r="779" spans="3:19" ht="13.8" x14ac:dyDescent="0.3">
      <c r="C779" s="1" t="s">
        <v>711</v>
      </c>
      <c r="D779" s="1" t="s">
        <v>2907</v>
      </c>
      <c r="E779" s="1" t="s">
        <v>2078</v>
      </c>
      <c r="F779" s="1" t="s">
        <v>2103</v>
      </c>
      <c r="G779" s="1"/>
      <c r="H779" s="1"/>
      <c r="I779" s="1"/>
      <c r="J779" s="1"/>
      <c r="K779">
        <f>_xlfn.XLOOKUP(L_CC[[#This Row],[PC center]],L_PC[Profit center],L_PC[PC name])</f>
        <v>0</v>
      </c>
      <c r="L779" t="str">
        <f>_xlfn.XLOOKUP(L_CC[[#This Row],[Fund center]],L_FC[Fund center],L_FC[Site],"")</f>
        <v>HDN</v>
      </c>
      <c r="M779" s="4">
        <v>0</v>
      </c>
      <c r="N779" s="4">
        <v>0</v>
      </c>
      <c r="O779" s="4" t="str">
        <v>1600416000_</v>
      </c>
      <c r="P779" s="4" t="str">
        <v>1600416000_</v>
      </c>
      <c r="Q779" s="4" t="str">
        <v>HDN/BP chung</v>
      </c>
      <c r="R779" s="4" t="str">
        <v>PHCN</v>
      </c>
      <c r="S779" s="4" t="str">
        <v>-</v>
      </c>
    </row>
    <row r="780" spans="3:19" ht="13.8" x14ac:dyDescent="0.3">
      <c r="C780" s="1" t="s">
        <v>712</v>
      </c>
      <c r="D780" s="1" t="s">
        <v>2908</v>
      </c>
      <c r="E780" s="1" t="s">
        <v>2078</v>
      </c>
      <c r="F780" s="1" t="s">
        <v>3658</v>
      </c>
      <c r="G780" s="1"/>
      <c r="H780" s="1"/>
      <c r="I780" s="1"/>
      <c r="J780" s="1"/>
      <c r="K780">
        <f>_xlfn.XLOOKUP(L_CC[[#This Row],[PC center]],L_PC[Profit center],L_PC[PC name])</f>
        <v>0</v>
      </c>
      <c r="L780" t="str">
        <f>_xlfn.XLOOKUP(L_CC[[#This Row],[Fund center]],L_FC[Fund center],L_FC[Site],"")</f>
        <v>HDN</v>
      </c>
      <c r="M780" s="4">
        <v>0</v>
      </c>
      <c r="N780" s="4">
        <v>0</v>
      </c>
      <c r="O780" s="4" t="str">
        <v>1600501000_</v>
      </c>
      <c r="P780" s="4" t="str">
        <v>1600501000_</v>
      </c>
      <c r="Q780" s="4" t="str">
        <v>HDN/BP chung</v>
      </c>
      <c r="R780" s="4" t="str">
        <v>Dược</v>
      </c>
      <c r="S780" s="4" t="str">
        <v>-</v>
      </c>
    </row>
    <row r="781" spans="3:19" ht="13.8" x14ac:dyDescent="0.3">
      <c r="C781" s="1" t="s">
        <v>713</v>
      </c>
      <c r="D781" s="1" t="s">
        <v>2909</v>
      </c>
      <c r="E781" s="1" t="s">
        <v>2078</v>
      </c>
      <c r="F781" s="1" t="s">
        <v>3658</v>
      </c>
      <c r="G781" s="1"/>
      <c r="H781" s="1"/>
      <c r="I781" s="1"/>
      <c r="J781" s="1"/>
      <c r="K781">
        <f>_xlfn.XLOOKUP(L_CC[[#This Row],[PC center]],L_PC[Profit center],L_PC[PC name])</f>
        <v>0</v>
      </c>
      <c r="L781" t="str">
        <f>_xlfn.XLOOKUP(L_CC[[#This Row],[Fund center]],L_FC[Fund center],L_FC[Site],"")</f>
        <v>HDN</v>
      </c>
      <c r="M781" s="4">
        <v>0</v>
      </c>
      <c r="N781" s="4">
        <v>0</v>
      </c>
      <c r="O781" s="4" t="str">
        <v>1600502000_</v>
      </c>
      <c r="P781" s="4" t="str">
        <v>1600502000_</v>
      </c>
      <c r="Q781" s="4" t="str">
        <v>HDN/BP chung</v>
      </c>
      <c r="R781" s="4" t="str">
        <v>Dược</v>
      </c>
      <c r="S781" s="4" t="str">
        <v>-</v>
      </c>
    </row>
    <row r="782" spans="3:19" ht="13.8" x14ac:dyDescent="0.3">
      <c r="C782" s="1" t="s">
        <v>714</v>
      </c>
      <c r="D782" s="1" t="s">
        <v>3164</v>
      </c>
      <c r="E782" s="1" t="s">
        <v>2078</v>
      </c>
      <c r="F782" s="1" t="s">
        <v>3658</v>
      </c>
      <c r="G782" s="1"/>
      <c r="H782" s="1"/>
      <c r="I782" s="1"/>
      <c r="J782" s="1"/>
      <c r="K782">
        <f>_xlfn.XLOOKUP(L_CC[[#This Row],[PC center]],L_PC[Profit center],L_PC[PC name])</f>
        <v>0</v>
      </c>
      <c r="L782" t="str">
        <f>_xlfn.XLOOKUP(L_CC[[#This Row],[Fund center]],L_FC[Fund center],L_FC[Site],"")</f>
        <v>HDN</v>
      </c>
      <c r="M782" s="4">
        <v>0</v>
      </c>
      <c r="N782" s="4">
        <v>0</v>
      </c>
      <c r="O782" s="4" t="str">
        <v>1600502001_</v>
      </c>
      <c r="P782" s="4" t="str">
        <v>1600502001_</v>
      </c>
      <c r="Q782" s="4" t="str">
        <v>HDN/BP chung</v>
      </c>
      <c r="R782" s="4" t="str">
        <v>Dược</v>
      </c>
      <c r="S782" s="4" t="str">
        <v>-</v>
      </c>
    </row>
    <row r="783" spans="3:19" ht="13.8" x14ac:dyDescent="0.3">
      <c r="C783" s="1" t="s">
        <v>715</v>
      </c>
      <c r="D783" s="1" t="s">
        <v>2910</v>
      </c>
      <c r="E783" s="1" t="s">
        <v>2078</v>
      </c>
      <c r="F783" s="1" t="s">
        <v>4</v>
      </c>
      <c r="G783" s="1"/>
      <c r="H783" s="1"/>
      <c r="I783" s="1"/>
      <c r="J783" s="1" t="s">
        <v>3668</v>
      </c>
      <c r="K783">
        <f>_xlfn.XLOOKUP(L_CC[[#This Row],[PC center]],L_PC[Profit center],L_PC[PC name])</f>
        <v>0</v>
      </c>
      <c r="L783" t="str">
        <f>_xlfn.XLOOKUP(L_CC[[#This Row],[Fund center]],L_FC[Fund center],L_FC[Site],"")</f>
        <v>HDN</v>
      </c>
      <c r="M783" s="4">
        <v>0</v>
      </c>
      <c r="N783" s="4">
        <v>0</v>
      </c>
      <c r="O783" s="4" t="str">
        <v>1600901000_</v>
      </c>
      <c r="P783" s="4" t="str">
        <v>1600901000_</v>
      </c>
      <c r="Q783" s="4" t="str">
        <v>HDN/BP chung</v>
      </c>
      <c r="R783" s="4" t="e">
        <v>#N/A</v>
      </c>
      <c r="S783" s="4" t="str">
        <v>-</v>
      </c>
    </row>
    <row r="784" spans="3:19" ht="13.8" x14ac:dyDescent="0.3">
      <c r="C784" s="1" t="s">
        <v>716</v>
      </c>
      <c r="D784" s="1" t="s">
        <v>2911</v>
      </c>
      <c r="E784" s="1" t="s">
        <v>2078</v>
      </c>
      <c r="F784" s="1" t="s">
        <v>4</v>
      </c>
      <c r="G784" s="1"/>
      <c r="H784" s="1"/>
      <c r="I784" s="1"/>
      <c r="J784" s="1" t="s">
        <v>3668</v>
      </c>
      <c r="K784">
        <f>_xlfn.XLOOKUP(L_CC[[#This Row],[PC center]],L_PC[Profit center],L_PC[PC name])</f>
        <v>0</v>
      </c>
      <c r="L784" t="str">
        <f>_xlfn.XLOOKUP(L_CC[[#This Row],[Fund center]],L_FC[Fund center],L_FC[Site],"")</f>
        <v>HDN</v>
      </c>
      <c r="M784" s="4">
        <v>0</v>
      </c>
      <c r="N784" s="4">
        <v>0</v>
      </c>
      <c r="O784" s="4" t="str">
        <v>1600906013_</v>
      </c>
      <c r="P784" s="4" t="str">
        <v>1600906013_</v>
      </c>
      <c r="Q784" s="4" t="str">
        <v>HDN/BP chung</v>
      </c>
      <c r="R784" s="4" t="e">
        <v>#N/A</v>
      </c>
      <c r="S784" s="4" t="str">
        <v>-</v>
      </c>
    </row>
    <row r="785" spans="3:19" ht="13.8" x14ac:dyDescent="0.3">
      <c r="C785" s="1" t="s">
        <v>2912</v>
      </c>
      <c r="D785" s="1" t="s">
        <v>2913</v>
      </c>
      <c r="E785" s="1" t="s">
        <v>2080</v>
      </c>
      <c r="F785" s="1" t="s">
        <v>4</v>
      </c>
      <c r="G785" s="1"/>
      <c r="H785" s="1"/>
      <c r="I785" s="1"/>
      <c r="J785" s="1" t="s">
        <v>3690</v>
      </c>
      <c r="K785">
        <f>_xlfn.XLOOKUP(L_CC[[#This Row],[PC center]],L_PC[Profit center],L_PC[PC name])</f>
        <v>0</v>
      </c>
      <c r="L785" t="str">
        <f>_xlfn.XLOOKUP(L_CC[[#This Row],[Fund center]],L_FC[Fund center],L_FC[Site],"")</f>
        <v>HHP</v>
      </c>
      <c r="M785" s="4">
        <v>0</v>
      </c>
      <c r="N785" s="4">
        <v>0</v>
      </c>
      <c r="O785" s="4" t="str">
        <v>1700000000_</v>
      </c>
      <c r="P785" s="4" t="str">
        <v>1700000000_</v>
      </c>
      <c r="Q785" s="4" t="str">
        <v>HHP/BP chung</v>
      </c>
      <c r="R785" s="4" t="e">
        <v>#N/A</v>
      </c>
      <c r="S785" s="4" t="str">
        <v>-</v>
      </c>
    </row>
    <row r="786" spans="3:19" ht="13.8" x14ac:dyDescent="0.3">
      <c r="C786" s="1" t="s">
        <v>717</v>
      </c>
      <c r="D786" s="1" t="s">
        <v>2914</v>
      </c>
      <c r="E786" s="1" t="s">
        <v>2080</v>
      </c>
      <c r="F786" s="1" t="s">
        <v>4</v>
      </c>
      <c r="G786" s="1"/>
      <c r="H786" s="1"/>
      <c r="I786" s="1"/>
      <c r="J786" s="1" t="s">
        <v>3690</v>
      </c>
      <c r="K786">
        <f>_xlfn.XLOOKUP(L_CC[[#This Row],[PC center]],L_PC[Profit center],L_PC[PC name])</f>
        <v>0</v>
      </c>
      <c r="L786" t="str">
        <f>_xlfn.XLOOKUP(L_CC[[#This Row],[Fund center]],L_FC[Fund center],L_FC[Site],"")</f>
        <v>HHP</v>
      </c>
      <c r="M786" s="4">
        <v>0</v>
      </c>
      <c r="N786" s="4">
        <v>0</v>
      </c>
      <c r="O786" s="4" t="str">
        <v>1700100000_</v>
      </c>
      <c r="P786" s="4" t="str">
        <v>1700100000_</v>
      </c>
      <c r="Q786" s="4" t="str">
        <v>HHP/BP chung</v>
      </c>
      <c r="R786" s="4" t="e">
        <v>#N/A</v>
      </c>
      <c r="S786" s="4" t="str">
        <v>-</v>
      </c>
    </row>
    <row r="787" spans="3:19" ht="13.8" x14ac:dyDescent="0.3">
      <c r="C787" s="1" t="s">
        <v>718</v>
      </c>
      <c r="D787" s="1" t="s">
        <v>2915</v>
      </c>
      <c r="E787" s="1" t="s">
        <v>2080</v>
      </c>
      <c r="F787" s="1" t="s">
        <v>4</v>
      </c>
      <c r="G787" s="1"/>
      <c r="H787" s="1"/>
      <c r="I787" s="1"/>
      <c r="J787" s="1" t="s">
        <v>3690</v>
      </c>
      <c r="K787">
        <f>_xlfn.XLOOKUP(L_CC[[#This Row],[PC center]],L_PC[Profit center],L_PC[PC name])</f>
        <v>0</v>
      </c>
      <c r="L787" t="str">
        <f>_xlfn.XLOOKUP(L_CC[[#This Row],[Fund center]],L_FC[Fund center],L_FC[Site],"")</f>
        <v>HHP</v>
      </c>
      <c r="M787" s="4">
        <v>0</v>
      </c>
      <c r="N787" s="4">
        <v>0</v>
      </c>
      <c r="O787" s="4" t="str">
        <v>1700101000_</v>
      </c>
      <c r="P787" s="4" t="str">
        <v>1700101000_</v>
      </c>
      <c r="Q787" s="4" t="str">
        <v>HHP/BP chung</v>
      </c>
      <c r="R787" s="4" t="e">
        <v>#N/A</v>
      </c>
      <c r="S787" s="4" t="str">
        <v>-</v>
      </c>
    </row>
    <row r="788" spans="3:19" ht="13.8" x14ac:dyDescent="0.3">
      <c r="C788" s="1" t="s">
        <v>719</v>
      </c>
      <c r="D788" s="1" t="s">
        <v>2916</v>
      </c>
      <c r="E788" s="1" t="s">
        <v>2080</v>
      </c>
      <c r="F788" s="1" t="s">
        <v>4</v>
      </c>
      <c r="G788" s="1"/>
      <c r="H788" s="1"/>
      <c r="I788" s="1"/>
      <c r="J788" s="1" t="s">
        <v>3690</v>
      </c>
      <c r="K788">
        <f>_xlfn.XLOOKUP(L_CC[[#This Row],[PC center]],L_PC[Profit center],L_PC[PC name])</f>
        <v>0</v>
      </c>
      <c r="L788" t="str">
        <f>_xlfn.XLOOKUP(L_CC[[#This Row],[Fund center]],L_FC[Fund center],L_FC[Site],"")</f>
        <v>HHP</v>
      </c>
      <c r="M788" s="4">
        <v>0</v>
      </c>
      <c r="N788" s="4">
        <v>0</v>
      </c>
      <c r="O788" s="4" t="str">
        <v>1700102000_</v>
      </c>
      <c r="P788" s="4" t="str">
        <v>1700102000_</v>
      </c>
      <c r="Q788" s="4" t="str">
        <v>HHP/BP chung</v>
      </c>
      <c r="R788" s="4" t="e">
        <v>#N/A</v>
      </c>
      <c r="S788" s="4" t="str">
        <v>-</v>
      </c>
    </row>
    <row r="789" spans="3:19" ht="13.8" x14ac:dyDescent="0.3">
      <c r="C789" s="1" t="s">
        <v>720</v>
      </c>
      <c r="D789" s="1" t="s">
        <v>2917</v>
      </c>
      <c r="E789" s="1" t="s">
        <v>2080</v>
      </c>
      <c r="F789" s="1" t="s">
        <v>4</v>
      </c>
      <c r="G789" s="1"/>
      <c r="H789" s="1"/>
      <c r="I789" s="1"/>
      <c r="J789" s="1" t="s">
        <v>3690</v>
      </c>
      <c r="K789">
        <f>_xlfn.XLOOKUP(L_CC[[#This Row],[PC center]],L_PC[Profit center],L_PC[PC name])</f>
        <v>0</v>
      </c>
      <c r="L789" t="str">
        <f>_xlfn.XLOOKUP(L_CC[[#This Row],[Fund center]],L_FC[Fund center],L_FC[Site],"")</f>
        <v>HHP</v>
      </c>
      <c r="M789" s="4">
        <v>0</v>
      </c>
      <c r="N789" s="4">
        <v>0</v>
      </c>
      <c r="O789" s="4" t="str">
        <v>1700103000_</v>
      </c>
      <c r="P789" s="4" t="str">
        <v>1700103000_</v>
      </c>
      <c r="Q789" s="4" t="str">
        <v>HHP/BP chung</v>
      </c>
      <c r="R789" s="4" t="e">
        <v>#N/A</v>
      </c>
      <c r="S789" s="4" t="str">
        <v>-</v>
      </c>
    </row>
    <row r="790" spans="3:19" ht="13.8" x14ac:dyDescent="0.3">
      <c r="C790" s="1" t="s">
        <v>721</v>
      </c>
      <c r="D790" s="1" t="s">
        <v>2918</v>
      </c>
      <c r="E790" s="1" t="s">
        <v>2080</v>
      </c>
      <c r="F790" s="1" t="s">
        <v>4</v>
      </c>
      <c r="G790" s="1"/>
      <c r="H790" s="1"/>
      <c r="I790" s="1"/>
      <c r="J790" s="1" t="s">
        <v>3690</v>
      </c>
      <c r="K790">
        <f>_xlfn.XLOOKUP(L_CC[[#This Row],[PC center]],L_PC[Profit center],L_PC[PC name])</f>
        <v>0</v>
      </c>
      <c r="L790" t="str">
        <f>_xlfn.XLOOKUP(L_CC[[#This Row],[Fund center]],L_FC[Fund center],L_FC[Site],"")</f>
        <v>HHP</v>
      </c>
      <c r="M790" s="4">
        <v>0</v>
      </c>
      <c r="N790" s="4">
        <v>0</v>
      </c>
      <c r="O790" s="4" t="str">
        <v>1700104000_</v>
      </c>
      <c r="P790" s="4" t="str">
        <v>1700104000_</v>
      </c>
      <c r="Q790" s="4" t="str">
        <v>HHP/BP chung</v>
      </c>
      <c r="R790" s="4" t="e">
        <v>#N/A</v>
      </c>
      <c r="S790" s="4" t="str">
        <v>-</v>
      </c>
    </row>
    <row r="791" spans="3:19" ht="13.8" x14ac:dyDescent="0.3">
      <c r="C791" s="1" t="s">
        <v>722</v>
      </c>
      <c r="D791" s="1" t="s">
        <v>2919</v>
      </c>
      <c r="E791" s="1" t="s">
        <v>2080</v>
      </c>
      <c r="F791" s="1" t="s">
        <v>4</v>
      </c>
      <c r="G791" s="1"/>
      <c r="H791" s="1"/>
      <c r="I791" s="1"/>
      <c r="J791" s="1" t="s">
        <v>3690</v>
      </c>
      <c r="K791">
        <f>_xlfn.XLOOKUP(L_CC[[#This Row],[PC center]],L_PC[Profit center],L_PC[PC name])</f>
        <v>0</v>
      </c>
      <c r="L791" t="str">
        <f>_xlfn.XLOOKUP(L_CC[[#This Row],[Fund center]],L_FC[Fund center],L_FC[Site],"")</f>
        <v>HHP</v>
      </c>
      <c r="M791" s="4">
        <v>0</v>
      </c>
      <c r="N791" s="4">
        <v>0</v>
      </c>
      <c r="O791" s="4" t="str">
        <v>1700105000_</v>
      </c>
      <c r="P791" s="4" t="str">
        <v>1700105000_</v>
      </c>
      <c r="Q791" s="4" t="str">
        <v>HHP/BP chung</v>
      </c>
      <c r="R791" s="4" t="e">
        <v>#N/A</v>
      </c>
      <c r="S791" s="4" t="str">
        <v>-</v>
      </c>
    </row>
    <row r="792" spans="3:19" ht="13.8" x14ac:dyDescent="0.3">
      <c r="C792" s="1" t="s">
        <v>723</v>
      </c>
      <c r="D792" s="1" t="s">
        <v>2920</v>
      </c>
      <c r="E792" s="1" t="s">
        <v>2080</v>
      </c>
      <c r="F792" s="1" t="s">
        <v>4</v>
      </c>
      <c r="G792" s="1"/>
      <c r="H792" s="1"/>
      <c r="I792" s="1"/>
      <c r="J792" s="1" t="s">
        <v>3690</v>
      </c>
      <c r="K792">
        <f>_xlfn.XLOOKUP(L_CC[[#This Row],[PC center]],L_PC[Profit center],L_PC[PC name])</f>
        <v>0</v>
      </c>
      <c r="L792" t="str">
        <f>_xlfn.XLOOKUP(L_CC[[#This Row],[Fund center]],L_FC[Fund center],L_FC[Site],"")</f>
        <v>HHP</v>
      </c>
      <c r="M792" s="4">
        <v>0</v>
      </c>
      <c r="N792" s="4">
        <v>0</v>
      </c>
      <c r="O792" s="4" t="str">
        <v>1700107000_</v>
      </c>
      <c r="P792" s="4" t="str">
        <v>1700107000_</v>
      </c>
      <c r="Q792" s="4" t="str">
        <v>HHP/BP chung</v>
      </c>
      <c r="R792" s="4" t="e">
        <v>#N/A</v>
      </c>
      <c r="S792" s="4" t="str">
        <v>-</v>
      </c>
    </row>
    <row r="793" spans="3:19" ht="13.8" x14ac:dyDescent="0.3">
      <c r="C793" s="1" t="s">
        <v>724</v>
      </c>
      <c r="D793" s="1" t="s">
        <v>2921</v>
      </c>
      <c r="E793" s="1" t="s">
        <v>2080</v>
      </c>
      <c r="F793" s="1" t="s">
        <v>4</v>
      </c>
      <c r="G793" s="1"/>
      <c r="H793" s="1"/>
      <c r="I793" s="1"/>
      <c r="J793" s="1" t="s">
        <v>3690</v>
      </c>
      <c r="K793">
        <f>_xlfn.XLOOKUP(L_CC[[#This Row],[PC center]],L_PC[Profit center],L_PC[PC name])</f>
        <v>0</v>
      </c>
      <c r="L793" t="str">
        <f>_xlfn.XLOOKUP(L_CC[[#This Row],[Fund center]],L_FC[Fund center],L_FC[Site],"")</f>
        <v>HHP</v>
      </c>
      <c r="M793" s="4">
        <v>0</v>
      </c>
      <c r="N793" s="4">
        <v>0</v>
      </c>
      <c r="O793" s="4" t="str">
        <v>1700108000_</v>
      </c>
      <c r="P793" s="4" t="str">
        <v>1700108000_</v>
      </c>
      <c r="Q793" s="4" t="str">
        <v>HHP/BP chung</v>
      </c>
      <c r="R793" s="4" t="e">
        <v>#N/A</v>
      </c>
      <c r="S793" s="4" t="str">
        <v>-</v>
      </c>
    </row>
    <row r="794" spans="3:19" ht="13.8" x14ac:dyDescent="0.3">
      <c r="C794" s="1" t="s">
        <v>725</v>
      </c>
      <c r="D794" s="1" t="s">
        <v>2922</v>
      </c>
      <c r="E794" s="1" t="s">
        <v>2080</v>
      </c>
      <c r="F794" s="1" t="s">
        <v>4</v>
      </c>
      <c r="G794" s="1"/>
      <c r="H794" s="1"/>
      <c r="I794" s="1"/>
      <c r="J794" s="1" t="s">
        <v>3690</v>
      </c>
      <c r="K794">
        <f>_xlfn.XLOOKUP(L_CC[[#This Row],[PC center]],L_PC[Profit center],L_PC[PC name])</f>
        <v>0</v>
      </c>
      <c r="L794" t="str">
        <f>_xlfn.XLOOKUP(L_CC[[#This Row],[Fund center]],L_FC[Fund center],L_FC[Site],"")</f>
        <v>HHP</v>
      </c>
      <c r="M794" s="4">
        <v>0</v>
      </c>
      <c r="N794" s="4">
        <v>0</v>
      </c>
      <c r="O794" s="4" t="str">
        <v>1700109000_</v>
      </c>
      <c r="P794" s="4" t="str">
        <v>1700109000_</v>
      </c>
      <c r="Q794" s="4" t="str">
        <v>HHP/BP chung</v>
      </c>
      <c r="R794" s="4" t="e">
        <v>#N/A</v>
      </c>
      <c r="S794" s="4" t="str">
        <v>-</v>
      </c>
    </row>
    <row r="795" spans="3:19" ht="13.8" x14ac:dyDescent="0.3">
      <c r="C795" s="1" t="s">
        <v>726</v>
      </c>
      <c r="D795" s="1" t="s">
        <v>2923</v>
      </c>
      <c r="E795" s="1" t="s">
        <v>2080</v>
      </c>
      <c r="F795" s="1" t="s">
        <v>4</v>
      </c>
      <c r="G795" s="1"/>
      <c r="H795" s="1"/>
      <c r="I795" s="1"/>
      <c r="J795" s="1" t="s">
        <v>3690</v>
      </c>
      <c r="K795">
        <f>_xlfn.XLOOKUP(L_CC[[#This Row],[PC center]],L_PC[Profit center],L_PC[PC name])</f>
        <v>0</v>
      </c>
      <c r="L795" t="str">
        <f>_xlfn.XLOOKUP(L_CC[[#This Row],[Fund center]],L_FC[Fund center],L_FC[Site],"")</f>
        <v>HHP</v>
      </c>
      <c r="M795" s="4">
        <v>0</v>
      </c>
      <c r="N795" s="4">
        <v>0</v>
      </c>
      <c r="O795" s="4" t="str">
        <v>1700111000_</v>
      </c>
      <c r="P795" s="4" t="str">
        <v>1700111000_</v>
      </c>
      <c r="Q795" s="4" t="str">
        <v>HHP/BP chung</v>
      </c>
      <c r="R795" s="4" t="e">
        <v>#N/A</v>
      </c>
      <c r="S795" s="4" t="str">
        <v>-</v>
      </c>
    </row>
    <row r="796" spans="3:19" ht="13.8" x14ac:dyDescent="0.3">
      <c r="C796" s="1" t="s">
        <v>727</v>
      </c>
      <c r="D796" s="1" t="s">
        <v>2924</v>
      </c>
      <c r="E796" s="1" t="s">
        <v>2080</v>
      </c>
      <c r="F796" s="1" t="s">
        <v>4</v>
      </c>
      <c r="G796" s="1"/>
      <c r="H796" s="1"/>
      <c r="I796" s="1"/>
      <c r="J796" s="1" t="s">
        <v>3690</v>
      </c>
      <c r="K796">
        <f>_xlfn.XLOOKUP(L_CC[[#This Row],[PC center]],L_PC[Profit center],L_PC[PC name])</f>
        <v>0</v>
      </c>
      <c r="L796" t="str">
        <f>_xlfn.XLOOKUP(L_CC[[#This Row],[Fund center]],L_FC[Fund center],L_FC[Site],"")</f>
        <v>HHP</v>
      </c>
      <c r="M796" s="4">
        <v>0</v>
      </c>
      <c r="N796" s="4">
        <v>0</v>
      </c>
      <c r="O796" s="4" t="str">
        <v>1700112000_</v>
      </c>
      <c r="P796" s="4" t="str">
        <v>1700112000_</v>
      </c>
      <c r="Q796" s="4" t="str">
        <v>HHP/BP chung</v>
      </c>
      <c r="R796" s="4" t="e">
        <v>#N/A</v>
      </c>
      <c r="S796" s="4" t="str">
        <v>-</v>
      </c>
    </row>
    <row r="797" spans="3:19" ht="13.8" x14ac:dyDescent="0.3">
      <c r="C797" s="1" t="s">
        <v>728</v>
      </c>
      <c r="D797" s="1" t="s">
        <v>2925</v>
      </c>
      <c r="E797" s="1" t="s">
        <v>2080</v>
      </c>
      <c r="F797" s="1" t="s">
        <v>4</v>
      </c>
      <c r="G797" s="1"/>
      <c r="H797" s="1"/>
      <c r="I797" s="1"/>
      <c r="J797" s="1" t="s">
        <v>3690</v>
      </c>
      <c r="K797">
        <f>_xlfn.XLOOKUP(L_CC[[#This Row],[PC center]],L_PC[Profit center],L_PC[PC name])</f>
        <v>0</v>
      </c>
      <c r="L797" t="str">
        <f>_xlfn.XLOOKUP(L_CC[[#This Row],[Fund center]],L_FC[Fund center],L_FC[Site],"")</f>
        <v>HHP</v>
      </c>
      <c r="M797" s="4">
        <v>0</v>
      </c>
      <c r="N797" s="4">
        <v>0</v>
      </c>
      <c r="O797" s="4" t="str">
        <v>1700113000_</v>
      </c>
      <c r="P797" s="4" t="str">
        <v>1700113000_</v>
      </c>
      <c r="Q797" s="4" t="str">
        <v>HHP/BP chung</v>
      </c>
      <c r="R797" s="4" t="e">
        <v>#N/A</v>
      </c>
      <c r="S797" s="4" t="str">
        <v>-</v>
      </c>
    </row>
    <row r="798" spans="3:19" ht="13.8" x14ac:dyDescent="0.3">
      <c r="C798" s="1" t="s">
        <v>729</v>
      </c>
      <c r="D798" s="1" t="s">
        <v>2926</v>
      </c>
      <c r="E798" s="1" t="s">
        <v>2080</v>
      </c>
      <c r="F798" s="1" t="s">
        <v>4</v>
      </c>
      <c r="G798" s="1"/>
      <c r="H798" s="1"/>
      <c r="I798" s="1"/>
      <c r="J798" s="1" t="s">
        <v>3690</v>
      </c>
      <c r="K798">
        <f>_xlfn.XLOOKUP(L_CC[[#This Row],[PC center]],L_PC[Profit center],L_PC[PC name])</f>
        <v>0</v>
      </c>
      <c r="L798" t="str">
        <f>_xlfn.XLOOKUP(L_CC[[#This Row],[Fund center]],L_FC[Fund center],L_FC[Site],"")</f>
        <v>HHP</v>
      </c>
      <c r="M798" s="4">
        <v>0</v>
      </c>
      <c r="N798" s="4">
        <v>0</v>
      </c>
      <c r="O798" s="4" t="str">
        <v>1700114000_</v>
      </c>
      <c r="P798" s="4" t="str">
        <v>1700114000_</v>
      </c>
      <c r="Q798" s="4" t="str">
        <v>HHP/BP chung</v>
      </c>
      <c r="R798" s="4" t="e">
        <v>#N/A</v>
      </c>
      <c r="S798" s="4" t="str">
        <v>-</v>
      </c>
    </row>
    <row r="799" spans="3:19" ht="13.8" x14ac:dyDescent="0.3">
      <c r="C799" s="1" t="s">
        <v>730</v>
      </c>
      <c r="D799" s="1" t="s">
        <v>2927</v>
      </c>
      <c r="E799" s="1" t="s">
        <v>2080</v>
      </c>
      <c r="F799" s="1" t="s">
        <v>4</v>
      </c>
      <c r="G799" s="1"/>
      <c r="H799" s="1"/>
      <c r="I799" s="1"/>
      <c r="J799" s="1" t="s">
        <v>3690</v>
      </c>
      <c r="K799">
        <f>_xlfn.XLOOKUP(L_CC[[#This Row],[PC center]],L_PC[Profit center],L_PC[PC name])</f>
        <v>0</v>
      </c>
      <c r="L799" t="str">
        <f>_xlfn.XLOOKUP(L_CC[[#This Row],[Fund center]],L_FC[Fund center],L_FC[Site],"")</f>
        <v>HHP</v>
      </c>
      <c r="M799" s="4">
        <v>0</v>
      </c>
      <c r="N799" s="4">
        <v>0</v>
      </c>
      <c r="O799" s="4" t="str">
        <v>1700115000_</v>
      </c>
      <c r="P799" s="4" t="str">
        <v>1700115000_</v>
      </c>
      <c r="Q799" s="4" t="str">
        <v>HHP/BP chung</v>
      </c>
      <c r="R799" s="4" t="e">
        <v>#N/A</v>
      </c>
      <c r="S799" s="4" t="str">
        <v>-</v>
      </c>
    </row>
    <row r="800" spans="3:19" ht="13.8" x14ac:dyDescent="0.3">
      <c r="C800" s="1" t="s">
        <v>731</v>
      </c>
      <c r="D800" s="1" t="s">
        <v>2928</v>
      </c>
      <c r="E800" s="1" t="s">
        <v>2080</v>
      </c>
      <c r="F800" s="1" t="s">
        <v>4</v>
      </c>
      <c r="G800" s="1"/>
      <c r="H800" s="1"/>
      <c r="I800" s="1"/>
      <c r="J800" s="1" t="s">
        <v>3690</v>
      </c>
      <c r="K800">
        <f>_xlfn.XLOOKUP(L_CC[[#This Row],[PC center]],L_PC[Profit center],L_PC[PC name])</f>
        <v>0</v>
      </c>
      <c r="L800" t="str">
        <f>_xlfn.XLOOKUP(L_CC[[#This Row],[Fund center]],L_FC[Fund center],L_FC[Site],"")</f>
        <v>HHP</v>
      </c>
      <c r="M800" s="4">
        <v>0</v>
      </c>
      <c r="N800" s="4">
        <v>0</v>
      </c>
      <c r="O800" s="4" t="str">
        <v>1700116000_</v>
      </c>
      <c r="P800" s="4" t="str">
        <v>1700116000_</v>
      </c>
      <c r="Q800" s="4" t="str">
        <v>HHP/BP chung</v>
      </c>
      <c r="R800" s="4" t="e">
        <v>#N/A</v>
      </c>
      <c r="S800" s="4" t="str">
        <v>-</v>
      </c>
    </row>
    <row r="801" spans="3:19" ht="13.8" x14ac:dyDescent="0.3">
      <c r="C801" s="1" t="s">
        <v>732</v>
      </c>
      <c r="D801" s="1" t="s">
        <v>2929</v>
      </c>
      <c r="E801" s="1" t="s">
        <v>2080</v>
      </c>
      <c r="F801" s="1" t="s">
        <v>4</v>
      </c>
      <c r="G801" s="1"/>
      <c r="H801" s="1"/>
      <c r="I801" s="1"/>
      <c r="J801" s="1" t="s">
        <v>3690</v>
      </c>
      <c r="K801">
        <f>_xlfn.XLOOKUP(L_CC[[#This Row],[PC center]],L_PC[Profit center],L_PC[PC name])</f>
        <v>0</v>
      </c>
      <c r="L801" t="str">
        <f>_xlfn.XLOOKUP(L_CC[[#This Row],[Fund center]],L_FC[Fund center],L_FC[Site],"")</f>
        <v>HHP</v>
      </c>
      <c r="M801" s="4">
        <v>0</v>
      </c>
      <c r="N801" s="4">
        <v>0</v>
      </c>
      <c r="O801" s="4" t="str">
        <v>1700117000_</v>
      </c>
      <c r="P801" s="4" t="str">
        <v>1700117000_</v>
      </c>
      <c r="Q801" s="4" t="str">
        <v>HHP/BP chung</v>
      </c>
      <c r="R801" s="4" t="e">
        <v>#N/A</v>
      </c>
      <c r="S801" s="4" t="str">
        <v>-</v>
      </c>
    </row>
    <row r="802" spans="3:19" ht="13.8" x14ac:dyDescent="0.3">
      <c r="C802" s="1" t="s">
        <v>733</v>
      </c>
      <c r="D802" s="1" t="s">
        <v>2930</v>
      </c>
      <c r="E802" s="1" t="s">
        <v>2080</v>
      </c>
      <c r="F802" s="1" t="s">
        <v>4</v>
      </c>
      <c r="G802" s="1"/>
      <c r="H802" s="1"/>
      <c r="I802" s="1"/>
      <c r="J802" s="1" t="s">
        <v>3690</v>
      </c>
      <c r="K802">
        <f>_xlfn.XLOOKUP(L_CC[[#This Row],[PC center]],L_PC[Profit center],L_PC[PC name])</f>
        <v>0</v>
      </c>
      <c r="L802" t="str">
        <f>_xlfn.XLOOKUP(L_CC[[#This Row],[Fund center]],L_FC[Fund center],L_FC[Site],"")</f>
        <v>HHP</v>
      </c>
      <c r="M802" s="4">
        <v>0</v>
      </c>
      <c r="N802" s="4">
        <v>0</v>
      </c>
      <c r="O802" s="4" t="str">
        <v>1700119000_</v>
      </c>
      <c r="P802" s="4" t="str">
        <v>1700119000_</v>
      </c>
      <c r="Q802" s="4" t="str">
        <v>HHP/BP chung</v>
      </c>
      <c r="R802" s="4" t="e">
        <v>#N/A</v>
      </c>
      <c r="S802" s="4" t="str">
        <v>-</v>
      </c>
    </row>
    <row r="803" spans="3:19" ht="13.8" x14ac:dyDescent="0.3">
      <c r="C803" s="1" t="s">
        <v>734</v>
      </c>
      <c r="D803" s="1" t="s">
        <v>2931</v>
      </c>
      <c r="E803" s="1" t="s">
        <v>2080</v>
      </c>
      <c r="F803" s="1" t="s">
        <v>4</v>
      </c>
      <c r="G803" s="1"/>
      <c r="H803" s="1"/>
      <c r="I803" s="1"/>
      <c r="J803" s="1" t="s">
        <v>3690</v>
      </c>
      <c r="K803">
        <f>_xlfn.XLOOKUP(L_CC[[#This Row],[PC center]],L_PC[Profit center],L_PC[PC name])</f>
        <v>0</v>
      </c>
      <c r="L803" t="str">
        <f>_xlfn.XLOOKUP(L_CC[[#This Row],[Fund center]],L_FC[Fund center],L_FC[Site],"")</f>
        <v>HHP</v>
      </c>
      <c r="M803" s="4">
        <v>0</v>
      </c>
      <c r="N803" s="4">
        <v>0</v>
      </c>
      <c r="O803" s="4" t="str">
        <v>1700201000_</v>
      </c>
      <c r="P803" s="4" t="str">
        <v>1700201000_</v>
      </c>
      <c r="Q803" s="4" t="str">
        <v>HHP/BP chung</v>
      </c>
      <c r="R803" s="4" t="e">
        <v>#N/A</v>
      </c>
      <c r="S803" s="4" t="str">
        <v>-</v>
      </c>
    </row>
    <row r="804" spans="3:19" ht="13.8" x14ac:dyDescent="0.3">
      <c r="C804" s="1" t="s">
        <v>735</v>
      </c>
      <c r="D804" s="1" t="s">
        <v>2932</v>
      </c>
      <c r="E804" s="1" t="s">
        <v>2080</v>
      </c>
      <c r="F804" s="1" t="s">
        <v>4</v>
      </c>
      <c r="G804" s="1"/>
      <c r="H804" s="1"/>
      <c r="I804" s="1"/>
      <c r="J804" s="1" t="s">
        <v>3690</v>
      </c>
      <c r="K804">
        <f>_xlfn.XLOOKUP(L_CC[[#This Row],[PC center]],L_PC[Profit center],L_PC[PC name])</f>
        <v>0</v>
      </c>
      <c r="L804" t="str">
        <f>_xlfn.XLOOKUP(L_CC[[#This Row],[Fund center]],L_FC[Fund center],L_FC[Site],"")</f>
        <v>HHP</v>
      </c>
      <c r="M804" s="4">
        <v>0</v>
      </c>
      <c r="N804" s="4">
        <v>0</v>
      </c>
      <c r="O804" s="4" t="str">
        <v>1700202000_</v>
      </c>
      <c r="P804" s="4" t="str">
        <v>1700202000_</v>
      </c>
      <c r="Q804" s="4" t="str">
        <v>HHP/BP chung</v>
      </c>
      <c r="R804" s="4" t="e">
        <v>#N/A</v>
      </c>
      <c r="S804" s="4" t="str">
        <v>-</v>
      </c>
    </row>
    <row r="805" spans="3:19" ht="13.8" x14ac:dyDescent="0.3">
      <c r="C805" s="1" t="s">
        <v>736</v>
      </c>
      <c r="D805" s="1" t="s">
        <v>2933</v>
      </c>
      <c r="E805" s="1" t="s">
        <v>2080</v>
      </c>
      <c r="F805" s="1" t="s">
        <v>4</v>
      </c>
      <c r="G805" s="1"/>
      <c r="H805" s="1"/>
      <c r="I805" s="1"/>
      <c r="J805" s="1" t="s">
        <v>3690</v>
      </c>
      <c r="K805">
        <f>_xlfn.XLOOKUP(L_CC[[#This Row],[PC center]],L_PC[Profit center],L_PC[PC name])</f>
        <v>0</v>
      </c>
      <c r="L805" t="str">
        <f>_xlfn.XLOOKUP(L_CC[[#This Row],[Fund center]],L_FC[Fund center],L_FC[Site],"")</f>
        <v>HHP</v>
      </c>
      <c r="M805" s="4">
        <v>0</v>
      </c>
      <c r="N805" s="4">
        <v>0</v>
      </c>
      <c r="O805" s="4" t="str">
        <v>1700203000_</v>
      </c>
      <c r="P805" s="4" t="str">
        <v>1700203000_</v>
      </c>
      <c r="Q805" s="4" t="str">
        <v>HHP/BP chung</v>
      </c>
      <c r="R805" s="4" t="e">
        <v>#N/A</v>
      </c>
      <c r="S805" s="4" t="str">
        <v>-</v>
      </c>
    </row>
    <row r="806" spans="3:19" ht="13.8" x14ac:dyDescent="0.3">
      <c r="C806" s="1" t="s">
        <v>737</v>
      </c>
      <c r="D806" s="1" t="s">
        <v>2934</v>
      </c>
      <c r="E806" s="1" t="s">
        <v>2080</v>
      </c>
      <c r="F806" s="1" t="s">
        <v>103</v>
      </c>
      <c r="G806" s="1"/>
      <c r="H806" s="1"/>
      <c r="I806" s="1"/>
      <c r="J806" s="1"/>
      <c r="K806">
        <f>_xlfn.XLOOKUP(L_CC[[#This Row],[PC center]],L_PC[Profit center],L_PC[PC name])</f>
        <v>0</v>
      </c>
      <c r="L806" t="str">
        <f>_xlfn.XLOOKUP(L_CC[[#This Row],[Fund center]],L_FC[Fund center],L_FC[Site],"")</f>
        <v>HHP</v>
      </c>
      <c r="M806" s="4">
        <v>0</v>
      </c>
      <c r="N806" s="4">
        <v>0</v>
      </c>
      <c r="O806" s="4" t="str">
        <v>1700301000_</v>
      </c>
      <c r="P806" s="4" t="str">
        <v>1700301000_</v>
      </c>
      <c r="Q806" s="4" t="str">
        <v>HHP/BP chung</v>
      </c>
      <c r="R806" s="4" t="str">
        <v>Xét nghiệm</v>
      </c>
      <c r="S806" s="4" t="str">
        <v>-</v>
      </c>
    </row>
    <row r="807" spans="3:19" ht="13.8" x14ac:dyDescent="0.3">
      <c r="C807" s="1" t="s">
        <v>738</v>
      </c>
      <c r="D807" s="1" t="s">
        <v>2935</v>
      </c>
      <c r="E807" s="1" t="s">
        <v>2080</v>
      </c>
      <c r="F807" s="1" t="s">
        <v>103</v>
      </c>
      <c r="G807" s="1"/>
      <c r="H807" s="1"/>
      <c r="I807" s="1"/>
      <c r="J807" s="1"/>
      <c r="K807">
        <f>_xlfn.XLOOKUP(L_CC[[#This Row],[PC center]],L_PC[Profit center],L_PC[PC name])</f>
        <v>0</v>
      </c>
      <c r="L807" t="str">
        <f>_xlfn.XLOOKUP(L_CC[[#This Row],[Fund center]],L_FC[Fund center],L_FC[Site],"")</f>
        <v>HHP</v>
      </c>
      <c r="M807" s="4">
        <v>0</v>
      </c>
      <c r="N807" s="4">
        <v>0</v>
      </c>
      <c r="O807" s="4" t="str">
        <v>1700301100_</v>
      </c>
      <c r="P807" s="4" t="str">
        <v>1700301100_</v>
      </c>
      <c r="Q807" s="4" t="str">
        <v>HHP/BP chung</v>
      </c>
      <c r="R807" s="4" t="str">
        <v>Xét nghiệm</v>
      </c>
      <c r="S807" s="4" t="str">
        <v>-</v>
      </c>
    </row>
    <row r="808" spans="3:19" ht="13.8" x14ac:dyDescent="0.3">
      <c r="C808" s="1" t="s">
        <v>739</v>
      </c>
      <c r="D808" s="1" t="s">
        <v>2936</v>
      </c>
      <c r="E808" s="1" t="s">
        <v>2080</v>
      </c>
      <c r="F808" s="1" t="s">
        <v>103</v>
      </c>
      <c r="G808" s="1"/>
      <c r="H808" s="1"/>
      <c r="I808" s="1"/>
      <c r="J808" s="1"/>
      <c r="K808">
        <f>_xlfn.XLOOKUP(L_CC[[#This Row],[PC center]],L_PC[Profit center],L_PC[PC name])</f>
        <v>0</v>
      </c>
      <c r="L808" t="str">
        <f>_xlfn.XLOOKUP(L_CC[[#This Row],[Fund center]],L_FC[Fund center],L_FC[Site],"")</f>
        <v>HHP</v>
      </c>
      <c r="M808" s="4">
        <v>0</v>
      </c>
      <c r="N808" s="4">
        <v>0</v>
      </c>
      <c r="O808" s="4" t="str">
        <v>1700301200_</v>
      </c>
      <c r="P808" s="4" t="str">
        <v>1700301200_</v>
      </c>
      <c r="Q808" s="4" t="str">
        <v>HHP/BP chung</v>
      </c>
      <c r="R808" s="4" t="str">
        <v>Xét nghiệm</v>
      </c>
      <c r="S808" s="4" t="str">
        <v>-</v>
      </c>
    </row>
    <row r="809" spans="3:19" ht="13.8" x14ac:dyDescent="0.3">
      <c r="C809" s="1" t="s">
        <v>740</v>
      </c>
      <c r="D809" s="1" t="s">
        <v>2937</v>
      </c>
      <c r="E809" s="1" t="s">
        <v>2080</v>
      </c>
      <c r="F809" s="1" t="s">
        <v>103</v>
      </c>
      <c r="G809" s="1"/>
      <c r="H809" s="1"/>
      <c r="I809" s="1"/>
      <c r="J809" s="1"/>
      <c r="K809">
        <f>_xlfn.XLOOKUP(L_CC[[#This Row],[PC center]],L_PC[Profit center],L_PC[PC name])</f>
        <v>0</v>
      </c>
      <c r="L809" t="str">
        <f>_xlfn.XLOOKUP(L_CC[[#This Row],[Fund center]],L_FC[Fund center],L_FC[Site],"")</f>
        <v>HHP</v>
      </c>
      <c r="M809" s="4">
        <v>0</v>
      </c>
      <c r="N809" s="4">
        <v>0</v>
      </c>
      <c r="O809" s="4" t="str">
        <v>1700301300_</v>
      </c>
      <c r="P809" s="4" t="str">
        <v>1700301300_</v>
      </c>
      <c r="Q809" s="4" t="str">
        <v>HHP/BP chung</v>
      </c>
      <c r="R809" s="4" t="str">
        <v>Xét nghiệm</v>
      </c>
      <c r="S809" s="4" t="str">
        <v>-</v>
      </c>
    </row>
    <row r="810" spans="3:19" ht="13.8" x14ac:dyDescent="0.3">
      <c r="C810" s="1" t="s">
        <v>741</v>
      </c>
      <c r="D810" s="1" t="s">
        <v>2938</v>
      </c>
      <c r="E810" s="1" t="s">
        <v>2080</v>
      </c>
      <c r="F810" s="1" t="s">
        <v>103</v>
      </c>
      <c r="G810" s="1"/>
      <c r="H810" s="1"/>
      <c r="I810" s="1"/>
      <c r="J810" s="1"/>
      <c r="K810">
        <f>_xlfn.XLOOKUP(L_CC[[#This Row],[PC center]],L_PC[Profit center],L_PC[PC name])</f>
        <v>0</v>
      </c>
      <c r="L810" t="str">
        <f>_xlfn.XLOOKUP(L_CC[[#This Row],[Fund center]],L_FC[Fund center],L_FC[Site],"")</f>
        <v>HHP</v>
      </c>
      <c r="M810" s="4">
        <v>0</v>
      </c>
      <c r="N810" s="4">
        <v>0</v>
      </c>
      <c r="O810" s="4" t="str">
        <v>1700301400_</v>
      </c>
      <c r="P810" s="4" t="str">
        <v>1700301400_</v>
      </c>
      <c r="Q810" s="4" t="str">
        <v>HHP/BP chung</v>
      </c>
      <c r="R810" s="4" t="str">
        <v>Xét nghiệm</v>
      </c>
      <c r="S810" s="4" t="str">
        <v>-</v>
      </c>
    </row>
    <row r="811" spans="3:19" ht="13.8" x14ac:dyDescent="0.3">
      <c r="C811" s="1" t="s">
        <v>742</v>
      </c>
      <c r="D811" s="1" t="s">
        <v>2939</v>
      </c>
      <c r="E811" s="1" t="s">
        <v>2080</v>
      </c>
      <c r="F811" s="1" t="s">
        <v>103</v>
      </c>
      <c r="G811" s="1"/>
      <c r="H811" s="1"/>
      <c r="I811" s="1"/>
      <c r="J811" s="1"/>
      <c r="K811">
        <f>_xlfn.XLOOKUP(L_CC[[#This Row],[PC center]],L_PC[Profit center],L_PC[PC name])</f>
        <v>0</v>
      </c>
      <c r="L811" t="str">
        <f>_xlfn.XLOOKUP(L_CC[[#This Row],[Fund center]],L_FC[Fund center],L_FC[Site],"")</f>
        <v>HHP</v>
      </c>
      <c r="M811" s="4">
        <v>0</v>
      </c>
      <c r="N811" s="4">
        <v>0</v>
      </c>
      <c r="O811" s="4" t="str">
        <v>1700301500_</v>
      </c>
      <c r="P811" s="4" t="str">
        <v>1700301500_</v>
      </c>
      <c r="Q811" s="4" t="str">
        <v>HHP/BP chung</v>
      </c>
      <c r="R811" s="4" t="str">
        <v>Xét nghiệm</v>
      </c>
      <c r="S811" s="4" t="str">
        <v>-</v>
      </c>
    </row>
    <row r="812" spans="3:19" ht="13.8" x14ac:dyDescent="0.3">
      <c r="C812" s="1" t="s">
        <v>743</v>
      </c>
      <c r="D812" s="1" t="s">
        <v>2940</v>
      </c>
      <c r="E812" s="1" t="s">
        <v>2080</v>
      </c>
      <c r="F812" s="1" t="s">
        <v>111</v>
      </c>
      <c r="G812" s="1"/>
      <c r="H812" s="1"/>
      <c r="I812" s="1"/>
      <c r="J812" s="1"/>
      <c r="K812">
        <f>_xlfn.XLOOKUP(L_CC[[#This Row],[PC center]],L_PC[Profit center],L_PC[PC name])</f>
        <v>0</v>
      </c>
      <c r="L812" t="str">
        <f>_xlfn.XLOOKUP(L_CC[[#This Row],[Fund center]],L_FC[Fund center],L_FC[Site],"")</f>
        <v>HHP</v>
      </c>
      <c r="M812" s="4">
        <v>0</v>
      </c>
      <c r="N812" s="4">
        <v>0</v>
      </c>
      <c r="O812" s="4" t="str">
        <v>1700302000_</v>
      </c>
      <c r="P812" s="4" t="str">
        <v>1700302000_</v>
      </c>
      <c r="Q812" s="4" t="str">
        <v>HHP/BP chung</v>
      </c>
      <c r="R812" s="4" t="str">
        <v>CĐHA</v>
      </c>
      <c r="S812" s="4" t="str">
        <v>-</v>
      </c>
    </row>
    <row r="813" spans="3:19" ht="13.8" x14ac:dyDescent="0.3">
      <c r="C813" s="1" t="s">
        <v>744</v>
      </c>
      <c r="D813" s="1" t="s">
        <v>2941</v>
      </c>
      <c r="E813" s="1" t="s">
        <v>2080</v>
      </c>
      <c r="F813" s="1" t="s">
        <v>111</v>
      </c>
      <c r="G813" s="1"/>
      <c r="H813" s="1"/>
      <c r="I813" s="1"/>
      <c r="J813" s="1"/>
      <c r="K813">
        <f>_xlfn.XLOOKUP(L_CC[[#This Row],[PC center]],L_PC[Profit center],L_PC[PC name])</f>
        <v>0</v>
      </c>
      <c r="L813" t="str">
        <f>_xlfn.XLOOKUP(L_CC[[#This Row],[Fund center]],L_FC[Fund center],L_FC[Site],"")</f>
        <v>HHP</v>
      </c>
      <c r="M813" s="4">
        <v>0</v>
      </c>
      <c r="N813" s="4">
        <v>0</v>
      </c>
      <c r="O813" s="4" t="str">
        <v>1700302100_</v>
      </c>
      <c r="P813" s="4" t="str">
        <v>1700302100_</v>
      </c>
      <c r="Q813" s="4" t="str">
        <v>HHP/BP chung</v>
      </c>
      <c r="R813" s="4" t="str">
        <v>CĐHA</v>
      </c>
      <c r="S813" s="4" t="str">
        <v>-</v>
      </c>
    </row>
    <row r="814" spans="3:19" ht="13.8" x14ac:dyDescent="0.3">
      <c r="C814" s="1" t="s">
        <v>745</v>
      </c>
      <c r="D814" s="1" t="s">
        <v>2942</v>
      </c>
      <c r="E814" s="1" t="s">
        <v>2080</v>
      </c>
      <c r="F814" s="1" t="s">
        <v>111</v>
      </c>
      <c r="G814" s="1"/>
      <c r="H814" s="1"/>
      <c r="I814" s="1"/>
      <c r="J814" s="1"/>
      <c r="K814">
        <f>_xlfn.XLOOKUP(L_CC[[#This Row],[PC center]],L_PC[Profit center],L_PC[PC name])</f>
        <v>0</v>
      </c>
      <c r="L814" t="str">
        <f>_xlfn.XLOOKUP(L_CC[[#This Row],[Fund center]],L_FC[Fund center],L_FC[Site],"")</f>
        <v>HHP</v>
      </c>
      <c r="M814" s="4">
        <v>0</v>
      </c>
      <c r="N814" s="4">
        <v>0</v>
      </c>
      <c r="O814" s="4" t="str">
        <v>1700302200_</v>
      </c>
      <c r="P814" s="4" t="str">
        <v>1700302200_</v>
      </c>
      <c r="Q814" s="4" t="str">
        <v>HHP/BP chung</v>
      </c>
      <c r="R814" s="4" t="str">
        <v>CĐHA</v>
      </c>
      <c r="S814" s="4" t="str">
        <v>-</v>
      </c>
    </row>
    <row r="815" spans="3:19" ht="13.8" x14ac:dyDescent="0.3">
      <c r="C815" s="1" t="s">
        <v>746</v>
      </c>
      <c r="D815" s="1" t="s">
        <v>2943</v>
      </c>
      <c r="E815" s="1" t="s">
        <v>2080</v>
      </c>
      <c r="F815" s="1" t="s">
        <v>111</v>
      </c>
      <c r="G815" s="1"/>
      <c r="H815" s="1"/>
      <c r="I815" s="1"/>
      <c r="J815" s="1"/>
      <c r="K815">
        <f>_xlfn.XLOOKUP(L_CC[[#This Row],[PC center]],L_PC[Profit center],L_PC[PC name])</f>
        <v>0</v>
      </c>
      <c r="L815" t="str">
        <f>_xlfn.XLOOKUP(L_CC[[#This Row],[Fund center]],L_FC[Fund center],L_FC[Site],"")</f>
        <v>HHP</v>
      </c>
      <c r="M815" s="4">
        <v>0</v>
      </c>
      <c r="N815" s="4">
        <v>0</v>
      </c>
      <c r="O815" s="4" t="str">
        <v>1700302300_</v>
      </c>
      <c r="P815" s="4" t="str">
        <v>1700302300_</v>
      </c>
      <c r="Q815" s="4" t="str">
        <v>HHP/BP chung</v>
      </c>
      <c r="R815" s="4" t="str">
        <v>CĐHA</v>
      </c>
      <c r="S815" s="4" t="str">
        <v>-</v>
      </c>
    </row>
    <row r="816" spans="3:19" ht="13.8" x14ac:dyDescent="0.3">
      <c r="C816" s="1" t="s">
        <v>747</v>
      </c>
      <c r="D816" s="1" t="s">
        <v>2944</v>
      </c>
      <c r="E816" s="1" t="s">
        <v>2080</v>
      </c>
      <c r="F816" s="1" t="s">
        <v>111</v>
      </c>
      <c r="G816" s="1"/>
      <c r="H816" s="1"/>
      <c r="I816" s="1"/>
      <c r="J816" s="1"/>
      <c r="K816">
        <f>_xlfn.XLOOKUP(L_CC[[#This Row],[PC center]],L_PC[Profit center],L_PC[PC name])</f>
        <v>0</v>
      </c>
      <c r="L816" t="str">
        <f>_xlfn.XLOOKUP(L_CC[[#This Row],[Fund center]],L_FC[Fund center],L_FC[Site],"")</f>
        <v>HHP</v>
      </c>
      <c r="M816" s="4">
        <v>0</v>
      </c>
      <c r="N816" s="4">
        <v>0</v>
      </c>
      <c r="O816" s="4" t="str">
        <v>1700302400_</v>
      </c>
      <c r="P816" s="4" t="str">
        <v>1700302400_</v>
      </c>
      <c r="Q816" s="4" t="str">
        <v>HHP/BP chung</v>
      </c>
      <c r="R816" s="4" t="str">
        <v>CĐHA</v>
      </c>
      <c r="S816" s="4" t="str">
        <v>-</v>
      </c>
    </row>
    <row r="817" spans="3:19" ht="13.8" x14ac:dyDescent="0.3">
      <c r="C817" s="1" t="s">
        <v>748</v>
      </c>
      <c r="D817" s="1" t="s">
        <v>2945</v>
      </c>
      <c r="E817" s="1" t="s">
        <v>2080</v>
      </c>
      <c r="F817" s="1" t="s">
        <v>111</v>
      </c>
      <c r="G817" s="1"/>
      <c r="H817" s="1"/>
      <c r="I817" s="1"/>
      <c r="J817" s="1"/>
      <c r="K817">
        <f>_xlfn.XLOOKUP(L_CC[[#This Row],[PC center]],L_PC[Profit center],L_PC[PC name])</f>
        <v>0</v>
      </c>
      <c r="L817" t="str">
        <f>_xlfn.XLOOKUP(L_CC[[#This Row],[Fund center]],L_FC[Fund center],L_FC[Site],"")</f>
        <v>HHP</v>
      </c>
      <c r="M817" s="4">
        <v>0</v>
      </c>
      <c r="N817" s="4">
        <v>0</v>
      </c>
      <c r="O817" s="4" t="str">
        <v>1700302500_</v>
      </c>
      <c r="P817" s="4" t="str">
        <v>1700302500_</v>
      </c>
      <c r="Q817" s="4" t="str">
        <v>HHP/BP chung</v>
      </c>
      <c r="R817" s="4" t="str">
        <v>CĐHA</v>
      </c>
      <c r="S817" s="4" t="str">
        <v>-</v>
      </c>
    </row>
    <row r="818" spans="3:19" ht="13.8" x14ac:dyDescent="0.3">
      <c r="C818" s="1" t="s">
        <v>749</v>
      </c>
      <c r="D818" s="1" t="s">
        <v>2946</v>
      </c>
      <c r="E818" s="1" t="s">
        <v>2080</v>
      </c>
      <c r="F818" s="1" t="s">
        <v>111</v>
      </c>
      <c r="G818" s="1"/>
      <c r="H818" s="1"/>
      <c r="I818" s="1"/>
      <c r="J818" s="1"/>
      <c r="K818">
        <f>_xlfn.XLOOKUP(L_CC[[#This Row],[PC center]],L_PC[Profit center],L_PC[PC name])</f>
        <v>0</v>
      </c>
      <c r="L818" t="str">
        <f>_xlfn.XLOOKUP(L_CC[[#This Row],[Fund center]],L_FC[Fund center],L_FC[Site],"")</f>
        <v>HHP</v>
      </c>
      <c r="M818" s="4">
        <v>0</v>
      </c>
      <c r="N818" s="4">
        <v>0</v>
      </c>
      <c r="O818" s="4" t="str">
        <v>1700302800_</v>
      </c>
      <c r="P818" s="4" t="str">
        <v>1700302800_</v>
      </c>
      <c r="Q818" s="4" t="str">
        <v>HHP/BP chung</v>
      </c>
      <c r="R818" s="4" t="str">
        <v>CĐHA</v>
      </c>
      <c r="S818" s="4" t="str">
        <v>-</v>
      </c>
    </row>
    <row r="819" spans="3:19" ht="13.8" x14ac:dyDescent="0.3">
      <c r="C819" s="1" t="s">
        <v>750</v>
      </c>
      <c r="D819" s="1" t="s">
        <v>3134</v>
      </c>
      <c r="E819" s="1" t="s">
        <v>2080</v>
      </c>
      <c r="F819" s="1" t="s">
        <v>2102</v>
      </c>
      <c r="G819" s="1"/>
      <c r="H819" s="1"/>
      <c r="I819" s="1"/>
      <c r="J819" s="1"/>
      <c r="K819">
        <f>_xlfn.XLOOKUP(L_CC[[#This Row],[PC center]],L_PC[Profit center],L_PC[PC name])</f>
        <v>0</v>
      </c>
      <c r="L819" t="str">
        <f>_xlfn.XLOOKUP(L_CC[[#This Row],[Fund center]],L_FC[Fund center],L_FC[Site],"")</f>
        <v>HHP</v>
      </c>
      <c r="M819" s="4">
        <v>0</v>
      </c>
      <c r="N819" s="4">
        <v>0</v>
      </c>
      <c r="O819" s="4" t="str">
        <v>1700303000_</v>
      </c>
      <c r="P819" s="4" t="str">
        <v>1700303000_</v>
      </c>
      <c r="Q819" s="4" t="str">
        <v>HHP/BP chung</v>
      </c>
      <c r="R819" s="4" t="str">
        <v>Liệu pháp tế bào</v>
      </c>
      <c r="S819" s="4" t="str">
        <v>-</v>
      </c>
    </row>
    <row r="820" spans="3:19" ht="13.8" x14ac:dyDescent="0.3">
      <c r="C820" s="1" t="s">
        <v>751</v>
      </c>
      <c r="D820" s="1" t="s">
        <v>3128</v>
      </c>
      <c r="E820" s="1" t="s">
        <v>2080</v>
      </c>
      <c r="F820" s="1" t="s">
        <v>2100</v>
      </c>
      <c r="G820" s="1"/>
      <c r="H820" s="1"/>
      <c r="I820" s="1"/>
      <c r="J820" s="1"/>
      <c r="K820">
        <f>_xlfn.XLOOKUP(L_CC[[#This Row],[PC center]],L_PC[Profit center],L_PC[PC name])</f>
        <v>0</v>
      </c>
      <c r="L820" t="str">
        <f>_xlfn.XLOOKUP(L_CC[[#This Row],[Fund center]],L_FC[Fund center],L_FC[Site],"")</f>
        <v>HHP</v>
      </c>
      <c r="M820" s="4">
        <v>0</v>
      </c>
      <c r="N820" s="4">
        <v>0</v>
      </c>
      <c r="O820" s="4" t="str">
        <v>1700304000_</v>
      </c>
      <c r="P820" s="4" t="str">
        <v>1700304000_</v>
      </c>
      <c r="Q820" s="4" t="str">
        <v>HHP/BP chung</v>
      </c>
      <c r="R820" s="4" t="str">
        <v>Biobank</v>
      </c>
      <c r="S820" s="4" t="str">
        <v>-</v>
      </c>
    </row>
    <row r="821" spans="3:19" ht="13.8" x14ac:dyDescent="0.3">
      <c r="C821" s="1" t="s">
        <v>752</v>
      </c>
      <c r="D821" s="1" t="s">
        <v>3140</v>
      </c>
      <c r="E821" s="1" t="s">
        <v>2080</v>
      </c>
      <c r="F821" s="1" t="s">
        <v>2101</v>
      </c>
      <c r="G821" s="1"/>
      <c r="H821" s="1"/>
      <c r="I821" s="1"/>
      <c r="J821" s="1"/>
      <c r="K821">
        <f>_xlfn.XLOOKUP(L_CC[[#This Row],[PC center]],L_PC[Profit center],L_PC[PC name])</f>
        <v>0</v>
      </c>
      <c r="L821" t="str">
        <f>_xlfn.XLOOKUP(L_CC[[#This Row],[Fund center]],L_FC[Fund center],L_FC[Site],"")</f>
        <v>HHP</v>
      </c>
      <c r="M821" s="4">
        <v>0</v>
      </c>
      <c r="N821" s="4">
        <v>0</v>
      </c>
      <c r="O821" s="4" t="str">
        <v>1700305000_</v>
      </c>
      <c r="P821" s="4" t="str">
        <v>1700305000_</v>
      </c>
      <c r="Q821" s="4" t="str">
        <v>HHP/BP chung</v>
      </c>
      <c r="R821" s="4" t="str">
        <v>Di truyền y học</v>
      </c>
      <c r="S821" s="4" t="str">
        <v>-</v>
      </c>
    </row>
    <row r="822" spans="3:19" ht="13.8" x14ac:dyDescent="0.3">
      <c r="C822" s="1" t="s">
        <v>753</v>
      </c>
      <c r="D822" s="1" t="s">
        <v>3147</v>
      </c>
      <c r="E822" s="1" t="s">
        <v>2080</v>
      </c>
      <c r="F822" s="1" t="s">
        <v>2099</v>
      </c>
      <c r="G822" s="1"/>
      <c r="H822" s="1"/>
      <c r="I822" s="1"/>
      <c r="J822" s="1"/>
      <c r="K822">
        <f>_xlfn.XLOOKUP(L_CC[[#This Row],[PC center]],L_PC[Profit center],L_PC[PC name])</f>
        <v>0</v>
      </c>
      <c r="L822" t="str">
        <f>_xlfn.XLOOKUP(L_CC[[#This Row],[Fund center]],L_FC[Fund center],L_FC[Site],"")</f>
        <v>HHP</v>
      </c>
      <c r="M822" s="4">
        <v>0</v>
      </c>
      <c r="N822" s="4">
        <v>0</v>
      </c>
      <c r="O822" s="4" t="str">
        <v>1700306000_</v>
      </c>
      <c r="P822" s="4" t="str">
        <v>1700306000_</v>
      </c>
      <c r="Q822" s="4" t="str">
        <v>HHP/BP chung</v>
      </c>
      <c r="R822" s="4" t="str">
        <v>QC</v>
      </c>
      <c r="S822" s="4" t="str">
        <v>-</v>
      </c>
    </row>
    <row r="823" spans="3:19" ht="13.8" x14ac:dyDescent="0.3">
      <c r="C823" s="1" t="s">
        <v>754</v>
      </c>
      <c r="D823" s="1" t="s">
        <v>2947</v>
      </c>
      <c r="E823" s="1" t="s">
        <v>2080</v>
      </c>
      <c r="F823" s="1" t="s">
        <v>126</v>
      </c>
      <c r="G823" s="1"/>
      <c r="H823" s="1"/>
      <c r="I823" s="1"/>
      <c r="J823" s="1"/>
      <c r="K823">
        <f>_xlfn.XLOOKUP(L_CC[[#This Row],[PC center]],L_PC[Profit center],L_PC[PC name])</f>
        <v>0</v>
      </c>
      <c r="L823" t="str">
        <f>_xlfn.XLOOKUP(L_CC[[#This Row],[Fund center]],L_FC[Fund center],L_FC[Site],"")</f>
        <v>HHP</v>
      </c>
      <c r="M823" s="4">
        <v>0</v>
      </c>
      <c r="N823" s="4">
        <v>0</v>
      </c>
      <c r="O823" s="4" t="str">
        <v>1700401100_</v>
      </c>
      <c r="P823" s="4" t="str">
        <v>1700401100_</v>
      </c>
      <c r="Q823" s="4" t="str">
        <v>HHP/BP chung</v>
      </c>
      <c r="R823" s="4" t="str">
        <v>Hồi sức</v>
      </c>
      <c r="S823" s="4" t="str">
        <v>-</v>
      </c>
    </row>
    <row r="824" spans="3:19" ht="13.8" x14ac:dyDescent="0.3">
      <c r="C824" s="1" t="s">
        <v>755</v>
      </c>
      <c r="D824" s="1" t="s">
        <v>2948</v>
      </c>
      <c r="E824" s="1" t="s">
        <v>2080</v>
      </c>
      <c r="F824" s="1" t="s">
        <v>128</v>
      </c>
      <c r="G824" s="1"/>
      <c r="H824" s="1"/>
      <c r="I824" s="1"/>
      <c r="J824" s="1"/>
      <c r="K824">
        <f>_xlfn.XLOOKUP(L_CC[[#This Row],[PC center]],L_PC[Profit center],L_PC[PC name])</f>
        <v>0</v>
      </c>
      <c r="L824" t="str">
        <f>_xlfn.XLOOKUP(L_CC[[#This Row],[Fund center]],L_FC[Fund center],L_FC[Site],"")</f>
        <v>HHP</v>
      </c>
      <c r="M824" s="4">
        <v>0</v>
      </c>
      <c r="N824" s="4">
        <v>0</v>
      </c>
      <c r="O824" s="4" t="str">
        <v>1700401200_</v>
      </c>
      <c r="P824" s="4" t="str">
        <v>1700401200_</v>
      </c>
      <c r="Q824" s="4" t="str">
        <v>HHP/BP chung</v>
      </c>
      <c r="R824" s="4" t="str">
        <v>Cấp cứu</v>
      </c>
      <c r="S824" s="4" t="str">
        <v>-</v>
      </c>
    </row>
    <row r="825" spans="3:19" ht="13.8" x14ac:dyDescent="0.3">
      <c r="C825" s="1" t="s">
        <v>756</v>
      </c>
      <c r="D825" s="1" t="s">
        <v>2949</v>
      </c>
      <c r="E825" s="1" t="s">
        <v>2080</v>
      </c>
      <c r="F825" s="1" t="s">
        <v>130</v>
      </c>
      <c r="G825" s="1"/>
      <c r="H825" s="1"/>
      <c r="I825" s="1"/>
      <c r="J825" s="1"/>
      <c r="K825">
        <f>_xlfn.XLOOKUP(L_CC[[#This Row],[PC center]],L_PC[Profit center],L_PC[PC name])</f>
        <v>0</v>
      </c>
      <c r="L825" t="str">
        <f>_xlfn.XLOOKUP(L_CC[[#This Row],[Fund center]],L_FC[Fund center],L_FC[Site],"")</f>
        <v>HHP</v>
      </c>
      <c r="M825" s="4">
        <v>0</v>
      </c>
      <c r="N825" s="4">
        <v>0</v>
      </c>
      <c r="O825" s="4" t="str">
        <v>1700401300_</v>
      </c>
      <c r="P825" s="4" t="str">
        <v>1700401300_</v>
      </c>
      <c r="Q825" s="4" t="str">
        <v>HHP/BP chung</v>
      </c>
      <c r="R825" s="4" t="str">
        <v>Trạm y tế</v>
      </c>
      <c r="S825" s="4" t="str">
        <v>-</v>
      </c>
    </row>
    <row r="826" spans="3:19" ht="13.8" x14ac:dyDescent="0.3">
      <c r="C826" s="1" t="s">
        <v>757</v>
      </c>
      <c r="D826" s="1" t="s">
        <v>2950</v>
      </c>
      <c r="E826" s="1" t="s">
        <v>2080</v>
      </c>
      <c r="F826" s="1" t="s">
        <v>133</v>
      </c>
      <c r="G826" s="1"/>
      <c r="H826" s="1"/>
      <c r="I826" s="1"/>
      <c r="J826" s="1"/>
      <c r="K826">
        <f>_xlfn.XLOOKUP(L_CC[[#This Row],[PC center]],L_PC[Profit center],L_PC[PC name])</f>
        <v>0</v>
      </c>
      <c r="L826" t="str">
        <f>_xlfn.XLOOKUP(L_CC[[#This Row],[Fund center]],L_FC[Fund center],L_FC[Site],"")</f>
        <v>HHP</v>
      </c>
      <c r="M826" s="4">
        <v>0</v>
      </c>
      <c r="N826" s="4">
        <v>0</v>
      </c>
      <c r="O826" s="4" t="str">
        <v>1700402000_</v>
      </c>
      <c r="P826" s="4" t="str">
        <v>1700402000_</v>
      </c>
      <c r="Q826" s="4" t="str">
        <v>HHP/BP chung</v>
      </c>
      <c r="R826" s="4" t="str">
        <v>Sản khoa</v>
      </c>
      <c r="S826" s="4" t="str">
        <v>-</v>
      </c>
    </row>
    <row r="827" spans="3:19" ht="13.8" x14ac:dyDescent="0.3">
      <c r="C827" s="1" t="s">
        <v>758</v>
      </c>
      <c r="D827" s="1" t="s">
        <v>2951</v>
      </c>
      <c r="E827" s="1" t="s">
        <v>2080</v>
      </c>
      <c r="F827" s="1" t="s">
        <v>133</v>
      </c>
      <c r="G827" s="1"/>
      <c r="H827" s="1"/>
      <c r="I827" s="1"/>
      <c r="J827" s="1"/>
      <c r="K827">
        <f>_xlfn.XLOOKUP(L_CC[[#This Row],[PC center]],L_PC[Profit center],L_PC[PC name])</f>
        <v>0</v>
      </c>
      <c r="L827" t="str">
        <f>_xlfn.XLOOKUP(L_CC[[#This Row],[Fund center]],L_FC[Fund center],L_FC[Site],"")</f>
        <v>HHP</v>
      </c>
      <c r="M827" s="4">
        <v>0</v>
      </c>
      <c r="N827" s="4">
        <v>0</v>
      </c>
      <c r="O827" s="4" t="str">
        <v>1700402100_</v>
      </c>
      <c r="P827" s="4" t="str">
        <v>1700402100_</v>
      </c>
      <c r="Q827" s="4" t="str">
        <v>HHP/BP chung</v>
      </c>
      <c r="R827" s="4" t="str">
        <v>Sản khoa</v>
      </c>
      <c r="S827" s="4" t="str">
        <v>-</v>
      </c>
    </row>
    <row r="828" spans="3:19" ht="13.8" x14ac:dyDescent="0.3">
      <c r="C828" s="1" t="s">
        <v>759</v>
      </c>
      <c r="D828" s="1" t="s">
        <v>2952</v>
      </c>
      <c r="E828" s="1" t="s">
        <v>2080</v>
      </c>
      <c r="F828" s="1" t="s">
        <v>136</v>
      </c>
      <c r="G828" s="1"/>
      <c r="H828" s="1"/>
      <c r="I828" s="1"/>
      <c r="J828" s="1"/>
      <c r="K828">
        <f>_xlfn.XLOOKUP(L_CC[[#This Row],[PC center]],L_PC[Profit center],L_PC[PC name])</f>
        <v>0</v>
      </c>
      <c r="L828" t="str">
        <f>_xlfn.XLOOKUP(L_CC[[#This Row],[Fund center]],L_FC[Fund center],L_FC[Site],"")</f>
        <v>HHP</v>
      </c>
      <c r="M828" s="4">
        <v>0</v>
      </c>
      <c r="N828" s="4">
        <v>0</v>
      </c>
      <c r="O828" s="4" t="str">
        <v>1700402200_</v>
      </c>
      <c r="P828" s="4" t="str">
        <v>1700402200_</v>
      </c>
      <c r="Q828" s="4" t="str">
        <v>HHP/BP chung</v>
      </c>
      <c r="R828" s="4" t="str">
        <v>Phụ khoa</v>
      </c>
      <c r="S828" s="4" t="str">
        <v>-</v>
      </c>
    </row>
    <row r="829" spans="3:19" ht="13.8" x14ac:dyDescent="0.3">
      <c r="C829" s="1" t="s">
        <v>760</v>
      </c>
      <c r="D829" s="1" t="s">
        <v>2953</v>
      </c>
      <c r="E829" s="1" t="s">
        <v>2080</v>
      </c>
      <c r="F829" s="1" t="s">
        <v>133</v>
      </c>
      <c r="G829" s="1"/>
      <c r="H829" s="1"/>
      <c r="I829" s="1"/>
      <c r="J829" s="1"/>
      <c r="K829">
        <f>_xlfn.XLOOKUP(L_CC[[#This Row],[PC center]],L_PC[Profit center],L_PC[PC name])</f>
        <v>0</v>
      </c>
      <c r="L829" t="str">
        <f>_xlfn.XLOOKUP(L_CC[[#This Row],[Fund center]],L_FC[Fund center],L_FC[Site],"")</f>
        <v>HHP</v>
      </c>
      <c r="M829" s="4">
        <v>0</v>
      </c>
      <c r="N829" s="4">
        <v>0</v>
      </c>
      <c r="O829" s="4" t="str">
        <v>1700402300_</v>
      </c>
      <c r="P829" s="4" t="str">
        <v>1700402300_</v>
      </c>
      <c r="Q829" s="4" t="str">
        <v>HHP/BP chung</v>
      </c>
      <c r="R829" s="4" t="str">
        <v>Sản khoa</v>
      </c>
      <c r="S829" s="4" t="str">
        <v>-</v>
      </c>
    </row>
    <row r="830" spans="3:19" ht="13.8" x14ac:dyDescent="0.3">
      <c r="C830" s="1" t="s">
        <v>761</v>
      </c>
      <c r="D830" s="1" t="s">
        <v>2707</v>
      </c>
      <c r="E830" s="1" t="s">
        <v>2080</v>
      </c>
      <c r="F830" s="1" t="s">
        <v>133</v>
      </c>
      <c r="G830" s="1"/>
      <c r="H830" s="1"/>
      <c r="I830" s="1"/>
      <c r="J830" s="1"/>
      <c r="K830">
        <f>_xlfn.XLOOKUP(L_CC[[#This Row],[PC center]],L_PC[Profit center],L_PC[PC name])</f>
        <v>0</v>
      </c>
      <c r="L830" t="str">
        <f>_xlfn.XLOOKUP(L_CC[[#This Row],[Fund center]],L_FC[Fund center],L_FC[Site],"")</f>
        <v>HHP</v>
      </c>
      <c r="M830" s="4">
        <v>0</v>
      </c>
      <c r="N830" s="4">
        <v>0</v>
      </c>
      <c r="O830" s="4" t="str">
        <v>1700403000_</v>
      </c>
      <c r="P830" s="4" t="str">
        <v>1700403000_</v>
      </c>
      <c r="Q830" s="4" t="str">
        <v>HHP/BP chung</v>
      </c>
      <c r="R830" s="4" t="str">
        <v>Sản khoa</v>
      </c>
      <c r="S830" s="4" t="str">
        <v>-</v>
      </c>
    </row>
    <row r="831" spans="3:19" ht="13.8" x14ac:dyDescent="0.3">
      <c r="C831" s="1" t="s">
        <v>762</v>
      </c>
      <c r="D831" s="1" t="s">
        <v>2954</v>
      </c>
      <c r="E831" s="1" t="s">
        <v>2080</v>
      </c>
      <c r="F831" s="1" t="s">
        <v>141</v>
      </c>
      <c r="G831" s="1"/>
      <c r="H831" s="1"/>
      <c r="I831" s="1"/>
      <c r="J831" s="1"/>
      <c r="K831">
        <f>_xlfn.XLOOKUP(L_CC[[#This Row],[PC center]],L_PC[Profit center],L_PC[PC name])</f>
        <v>0</v>
      </c>
      <c r="L831" t="str">
        <f>_xlfn.XLOOKUP(L_CC[[#This Row],[Fund center]],L_FC[Fund center],L_FC[Site],"")</f>
        <v>HHP</v>
      </c>
      <c r="M831" s="4">
        <v>0</v>
      </c>
      <c r="N831" s="4">
        <v>0</v>
      </c>
      <c r="O831" s="4" t="str">
        <v>1700404000_</v>
      </c>
      <c r="P831" s="4" t="str">
        <v>1700404000_</v>
      </c>
      <c r="Q831" s="4" t="str">
        <v>HHP/BP chung</v>
      </c>
      <c r="R831" s="4" t="str">
        <v>Sơ sinh</v>
      </c>
      <c r="S831" s="4" t="str">
        <v>-</v>
      </c>
    </row>
    <row r="832" spans="3:19" ht="13.8" x14ac:dyDescent="0.3">
      <c r="C832" s="1" t="s">
        <v>763</v>
      </c>
      <c r="D832" s="1" t="s">
        <v>2955</v>
      </c>
      <c r="E832" s="1" t="s">
        <v>2080</v>
      </c>
      <c r="F832" s="1" t="s">
        <v>146</v>
      </c>
      <c r="G832" s="1"/>
      <c r="H832" s="1"/>
      <c r="I832" s="1"/>
      <c r="J832" s="1"/>
      <c r="K832">
        <f>_xlfn.XLOOKUP(L_CC[[#This Row],[PC center]],L_PC[Profit center],L_PC[PC name])</f>
        <v>0</v>
      </c>
      <c r="L832" t="str">
        <f>_xlfn.XLOOKUP(L_CC[[#This Row],[Fund center]],L_FC[Fund center],L_FC[Site],"")</f>
        <v>HHP</v>
      </c>
      <c r="M832" s="4">
        <v>0</v>
      </c>
      <c r="N832" s="4">
        <v>0</v>
      </c>
      <c r="O832" s="4" t="str">
        <v>1700406100_</v>
      </c>
      <c r="P832" s="4" t="str">
        <v>1700406100_</v>
      </c>
      <c r="Q832" s="4" t="str">
        <v>HHP/BP chung</v>
      </c>
      <c r="R832" s="4" t="str">
        <v>Nội Nhi</v>
      </c>
      <c r="S832" s="4" t="str">
        <v>-</v>
      </c>
    </row>
    <row r="833" spans="3:19" ht="13.8" x14ac:dyDescent="0.3">
      <c r="C833" s="1" t="s">
        <v>764</v>
      </c>
      <c r="D833" s="1" t="s">
        <v>2956</v>
      </c>
      <c r="E833" s="1" t="s">
        <v>2080</v>
      </c>
      <c r="F833" s="1" t="s">
        <v>148</v>
      </c>
      <c r="G833" s="1"/>
      <c r="H833" s="1"/>
      <c r="I833" s="1"/>
      <c r="J833" s="1"/>
      <c r="K833">
        <f>_xlfn.XLOOKUP(L_CC[[#This Row],[PC center]],L_PC[Profit center],L_PC[PC name])</f>
        <v>0</v>
      </c>
      <c r="L833" t="str">
        <f>_xlfn.XLOOKUP(L_CC[[#This Row],[Fund center]],L_FC[Fund center],L_FC[Site],"")</f>
        <v>HHP</v>
      </c>
      <c r="M833" s="4">
        <v>0</v>
      </c>
      <c r="N833" s="4">
        <v>0</v>
      </c>
      <c r="O833" s="4" t="str">
        <v>1700406200_</v>
      </c>
      <c r="P833" s="4" t="str">
        <v>1700406200_</v>
      </c>
      <c r="Q833" s="4" t="str">
        <v>HHP/BP chung</v>
      </c>
      <c r="R833" s="4" t="str">
        <v>Vaccine</v>
      </c>
      <c r="S833" s="4" t="str">
        <v>-</v>
      </c>
    </row>
    <row r="834" spans="3:19" ht="13.8" x14ac:dyDescent="0.3">
      <c r="C834" s="1" t="s">
        <v>765</v>
      </c>
      <c r="D834" s="1" t="s">
        <v>2957</v>
      </c>
      <c r="E834" s="1" t="s">
        <v>2080</v>
      </c>
      <c r="F834" s="1" t="s">
        <v>3660</v>
      </c>
      <c r="G834" s="1"/>
      <c r="H834" s="1"/>
      <c r="I834" s="1"/>
      <c r="J834" s="1"/>
      <c r="K834">
        <f>_xlfn.XLOOKUP(L_CC[[#This Row],[PC center]],L_PC[Profit center],L_PC[PC name])</f>
        <v>0</v>
      </c>
      <c r="L834" t="str">
        <f>_xlfn.XLOOKUP(L_CC[[#This Row],[Fund center]],L_FC[Fund center],L_FC[Site],"")</f>
        <v>HHP</v>
      </c>
      <c r="M834" s="4">
        <v>0</v>
      </c>
      <c r="N834" s="4">
        <v>0</v>
      </c>
      <c r="O834" s="4" t="str">
        <v>1700407100_</v>
      </c>
      <c r="P834" s="4" t="str">
        <v>1700407100_</v>
      </c>
      <c r="Q834" s="4" t="str">
        <v>HHP/BP chung</v>
      </c>
      <c r="R834" s="4" t="str">
        <v>CTCH</v>
      </c>
      <c r="S834" s="4" t="str">
        <v>-</v>
      </c>
    </row>
    <row r="835" spans="3:19" ht="13.8" x14ac:dyDescent="0.3">
      <c r="C835" s="1" t="s">
        <v>766</v>
      </c>
      <c r="D835" s="1" t="s">
        <v>2958</v>
      </c>
      <c r="E835" s="1" t="s">
        <v>2080</v>
      </c>
      <c r="F835" s="1" t="s">
        <v>321</v>
      </c>
      <c r="G835" s="1"/>
      <c r="H835" s="1"/>
      <c r="I835" s="1"/>
      <c r="J835" s="1"/>
      <c r="K835">
        <f>_xlfn.XLOOKUP(L_CC[[#This Row],[PC center]],L_PC[Profit center],L_PC[PC name])</f>
        <v>0</v>
      </c>
      <c r="L835" t="str">
        <f>_xlfn.XLOOKUP(L_CC[[#This Row],[Fund center]],L_FC[Fund center],L_FC[Site],"")</f>
        <v>HHP</v>
      </c>
      <c r="M835" s="4">
        <v>0</v>
      </c>
      <c r="N835" s="4">
        <v>0</v>
      </c>
      <c r="O835" s="4" t="str">
        <v>1700407200_</v>
      </c>
      <c r="P835" s="4" t="str">
        <v>1700407200_</v>
      </c>
      <c r="Q835" s="4" t="str">
        <v>HHP/BP chung</v>
      </c>
      <c r="R835" s="4" t="str">
        <v>Ngoại tiêu hóa</v>
      </c>
      <c r="S835" s="4" t="str">
        <v>-</v>
      </c>
    </row>
    <row r="836" spans="3:19" ht="13.8" x14ac:dyDescent="0.3">
      <c r="C836" s="1" t="s">
        <v>767</v>
      </c>
      <c r="D836" s="1" t="s">
        <v>2959</v>
      </c>
      <c r="E836" s="1" t="s">
        <v>2080</v>
      </c>
      <c r="F836" s="1" t="s">
        <v>323</v>
      </c>
      <c r="G836" s="1"/>
      <c r="H836" s="1"/>
      <c r="I836" s="1"/>
      <c r="J836" s="1"/>
      <c r="K836">
        <f>_xlfn.XLOOKUP(L_CC[[#This Row],[PC center]],L_PC[Profit center],L_PC[PC name])</f>
        <v>0</v>
      </c>
      <c r="L836" t="str">
        <f>_xlfn.XLOOKUP(L_CC[[#This Row],[Fund center]],L_FC[Fund center],L_FC[Site],"")</f>
        <v>HHP</v>
      </c>
      <c r="M836" s="4">
        <v>0</v>
      </c>
      <c r="N836" s="4">
        <v>0</v>
      </c>
      <c r="O836" s="4" t="str">
        <v>1700407300_</v>
      </c>
      <c r="P836" s="4" t="str">
        <v>1700407300_</v>
      </c>
      <c r="Q836" s="4" t="str">
        <v>HHP/BP chung</v>
      </c>
      <c r="R836" s="4" t="str">
        <v>Ngoại tiết niệu</v>
      </c>
      <c r="S836" s="4" t="str">
        <v>-</v>
      </c>
    </row>
    <row r="837" spans="3:19" ht="13.8" x14ac:dyDescent="0.3">
      <c r="C837" s="1" t="s">
        <v>768</v>
      </c>
      <c r="D837" s="1" t="s">
        <v>2960</v>
      </c>
      <c r="E837" s="1" t="s">
        <v>2080</v>
      </c>
      <c r="F837" s="1" t="s">
        <v>153</v>
      </c>
      <c r="G837" s="1"/>
      <c r="H837" s="1"/>
      <c r="I837" s="1"/>
      <c r="J837" s="1"/>
      <c r="K837">
        <f>_xlfn.XLOOKUP(L_CC[[#This Row],[PC center]],L_PC[Profit center],L_PC[PC name])</f>
        <v>0</v>
      </c>
      <c r="L837" t="str">
        <f>_xlfn.XLOOKUP(L_CC[[#This Row],[Fund center]],L_FC[Fund center],L_FC[Site],"")</f>
        <v>HHP</v>
      </c>
      <c r="M837" s="4">
        <v>0</v>
      </c>
      <c r="N837" s="4">
        <v>0</v>
      </c>
      <c r="O837" s="4" t="str">
        <v>1700407400_</v>
      </c>
      <c r="P837" s="4" t="str">
        <v>1700407400_</v>
      </c>
      <c r="Q837" s="4" t="str">
        <v>HHP/BP chung</v>
      </c>
      <c r="R837" s="4" t="str">
        <v>Ngoại Nhi</v>
      </c>
      <c r="S837" s="4" t="str">
        <v>-</v>
      </c>
    </row>
    <row r="838" spans="3:19" ht="13.8" x14ac:dyDescent="0.3">
      <c r="C838" s="1" t="s">
        <v>769</v>
      </c>
      <c r="D838" s="1" t="s">
        <v>2961</v>
      </c>
      <c r="E838" s="1" t="s">
        <v>2080</v>
      </c>
      <c r="F838" s="1" t="s">
        <v>155</v>
      </c>
      <c r="G838" s="1"/>
      <c r="H838" s="1"/>
      <c r="I838" s="1"/>
      <c r="J838" s="1"/>
      <c r="K838">
        <f>_xlfn.XLOOKUP(L_CC[[#This Row],[PC center]],L_PC[Profit center],L_PC[PC name])</f>
        <v>0</v>
      </c>
      <c r="L838" t="str">
        <f>_xlfn.XLOOKUP(L_CC[[#This Row],[Fund center]],L_FC[Fund center],L_FC[Site],"")</f>
        <v>HHP</v>
      </c>
      <c r="M838" s="4">
        <v>0</v>
      </c>
      <c r="N838" s="4">
        <v>0</v>
      </c>
      <c r="O838" s="4" t="str">
        <v>1700407500_</v>
      </c>
      <c r="P838" s="4" t="str">
        <v>1700407500_</v>
      </c>
      <c r="Q838" s="4" t="str">
        <v>HHP/BP chung</v>
      </c>
      <c r="R838" s="4" t="str">
        <v>Ngoại thần kinh</v>
      </c>
      <c r="S838" s="4" t="str">
        <v>-</v>
      </c>
    </row>
    <row r="839" spans="3:19" ht="13.8" x14ac:dyDescent="0.3">
      <c r="C839" s="1" t="s">
        <v>770</v>
      </c>
      <c r="D839" s="1" t="s">
        <v>2962</v>
      </c>
      <c r="E839" s="1" t="s">
        <v>2080</v>
      </c>
      <c r="F839" s="1" t="s">
        <v>3664</v>
      </c>
      <c r="G839" s="1"/>
      <c r="H839" s="1"/>
      <c r="I839" s="1"/>
      <c r="J839" s="1"/>
      <c r="K839">
        <f>_xlfn.XLOOKUP(L_CC[[#This Row],[PC center]],L_PC[Profit center],L_PC[PC name])</f>
        <v>0</v>
      </c>
      <c r="L839" t="str">
        <f>_xlfn.XLOOKUP(L_CC[[#This Row],[Fund center]],L_FC[Fund center],L_FC[Site],"")</f>
        <v>HHP</v>
      </c>
      <c r="M839" s="4">
        <v>0</v>
      </c>
      <c r="N839" s="4">
        <v>0</v>
      </c>
      <c r="O839" s="4" t="str">
        <v>1700407600_</v>
      </c>
      <c r="P839" s="4" t="str">
        <v>1700407600_</v>
      </c>
      <c r="Q839" s="4" t="str">
        <v>HHP/BP chung</v>
      </c>
      <c r="R839" s="4" t="str">
        <v>Nội thẩm mỹ</v>
      </c>
      <c r="S839" s="4" t="str">
        <v>-</v>
      </c>
    </row>
    <row r="840" spans="3:19" ht="13.8" x14ac:dyDescent="0.3">
      <c r="C840" s="1" t="s">
        <v>771</v>
      </c>
      <c r="D840" s="1" t="s">
        <v>2963</v>
      </c>
      <c r="E840" s="1" t="s">
        <v>2080</v>
      </c>
      <c r="F840" s="1" t="s">
        <v>321</v>
      </c>
      <c r="G840" s="1"/>
      <c r="H840" s="1"/>
      <c r="I840" s="1"/>
      <c r="J840" s="1"/>
      <c r="K840">
        <f>_xlfn.XLOOKUP(L_CC[[#This Row],[PC center]],L_PC[Profit center],L_PC[PC name])</f>
        <v>0</v>
      </c>
      <c r="L840" t="str">
        <f>_xlfn.XLOOKUP(L_CC[[#This Row],[Fund center]],L_FC[Fund center],L_FC[Site],"")</f>
        <v>HHP</v>
      </c>
      <c r="M840" s="4">
        <v>0</v>
      </c>
      <c r="N840" s="4">
        <v>0</v>
      </c>
      <c r="O840" s="4" t="str">
        <v>1700407700_</v>
      </c>
      <c r="P840" s="4" t="str">
        <v>1700407700_</v>
      </c>
      <c r="Q840" s="4" t="str">
        <v>HHP/BP chung</v>
      </c>
      <c r="R840" s="4" t="str">
        <v>Ngoại tiêu hóa</v>
      </c>
      <c r="S840" s="4" t="str">
        <v>-</v>
      </c>
    </row>
    <row r="841" spans="3:19" ht="13.8" x14ac:dyDescent="0.3">
      <c r="C841" s="1" t="s">
        <v>772</v>
      </c>
      <c r="D841" s="1" t="s">
        <v>2964</v>
      </c>
      <c r="E841" s="1" t="s">
        <v>2080</v>
      </c>
      <c r="F841" s="1" t="s">
        <v>3664</v>
      </c>
      <c r="G841" s="1"/>
      <c r="H841" s="1"/>
      <c r="I841" s="1"/>
      <c r="J841" s="1"/>
      <c r="K841">
        <f>_xlfn.XLOOKUP(L_CC[[#This Row],[PC center]],L_PC[Profit center],L_PC[PC name])</f>
        <v>0</v>
      </c>
      <c r="L841" t="str">
        <f>_xlfn.XLOOKUP(L_CC[[#This Row],[Fund center]],L_FC[Fund center],L_FC[Site],"")</f>
        <v>HHP</v>
      </c>
      <c r="M841" s="4">
        <v>0</v>
      </c>
      <c r="N841" s="4">
        <v>0</v>
      </c>
      <c r="O841" s="4" t="str">
        <v>1700407800_</v>
      </c>
      <c r="P841" s="4" t="str">
        <v>1700407800_</v>
      </c>
      <c r="Q841" s="4" t="str">
        <v>HHP/BP chung</v>
      </c>
      <c r="R841" s="4" t="str">
        <v>Nội thẩm mỹ</v>
      </c>
      <c r="S841" s="4" t="str">
        <v>-</v>
      </c>
    </row>
    <row r="842" spans="3:19" ht="13.8" x14ac:dyDescent="0.3">
      <c r="C842" s="1" t="s">
        <v>773</v>
      </c>
      <c r="D842" s="1" t="s">
        <v>3149</v>
      </c>
      <c r="E842" s="1" t="s">
        <v>2080</v>
      </c>
      <c r="F842" s="1" t="s">
        <v>3660</v>
      </c>
      <c r="G842" s="1"/>
      <c r="H842" s="1"/>
      <c r="I842" s="1"/>
      <c r="J842" s="1"/>
      <c r="K842">
        <f>_xlfn.XLOOKUP(L_CC[[#This Row],[PC center]],L_PC[Profit center],L_PC[PC name])</f>
        <v>0</v>
      </c>
      <c r="L842" t="str">
        <f>_xlfn.XLOOKUP(L_CC[[#This Row],[Fund center]],L_FC[Fund center],L_FC[Site],"")</f>
        <v>HHP</v>
      </c>
      <c r="M842" s="4">
        <v>0</v>
      </c>
      <c r="N842" s="4">
        <v>0</v>
      </c>
      <c r="O842" s="4" t="str">
        <v>1700407900_</v>
      </c>
      <c r="P842" s="4" t="str">
        <v>1700407900_</v>
      </c>
      <c r="Q842" s="4" t="str">
        <v>HHP/BP chung</v>
      </c>
      <c r="R842" s="4" t="str">
        <v>CTCH</v>
      </c>
      <c r="S842" s="4" t="str">
        <v>-</v>
      </c>
    </row>
    <row r="843" spans="3:19" ht="13.8" x14ac:dyDescent="0.3">
      <c r="C843" s="1" t="s">
        <v>774</v>
      </c>
      <c r="D843" s="1" t="s">
        <v>2965</v>
      </c>
      <c r="E843" s="1" t="s">
        <v>2080</v>
      </c>
      <c r="F843" s="1" t="s">
        <v>3666</v>
      </c>
      <c r="G843" s="1"/>
      <c r="H843" s="1"/>
      <c r="I843" s="1"/>
      <c r="J843" s="1"/>
      <c r="K843">
        <f>_xlfn.XLOOKUP(L_CC[[#This Row],[PC center]],L_PC[Profit center],L_PC[PC name])</f>
        <v>0</v>
      </c>
      <c r="L843" t="str">
        <f>_xlfn.XLOOKUP(L_CC[[#This Row],[Fund center]],L_FC[Fund center],L_FC[Site],"")</f>
        <v>HHP</v>
      </c>
      <c r="M843" s="4">
        <v>0</v>
      </c>
      <c r="N843" s="4">
        <v>0</v>
      </c>
      <c r="O843" s="4" t="str">
        <v>1700408100_</v>
      </c>
      <c r="P843" s="4" t="str">
        <v>1700408100_</v>
      </c>
      <c r="Q843" s="4" t="str">
        <v>HHP/BP chung</v>
      </c>
      <c r="R843" s="4" t="e">
        <v>#N/A</v>
      </c>
      <c r="S843" s="4" t="str">
        <v>-</v>
      </c>
    </row>
    <row r="844" spans="3:19" ht="13.8" x14ac:dyDescent="0.3">
      <c r="C844" s="1" t="s">
        <v>775</v>
      </c>
      <c r="D844" s="1" t="s">
        <v>2966</v>
      </c>
      <c r="E844" s="1" t="s">
        <v>2080</v>
      </c>
      <c r="F844" s="1" t="s">
        <v>3666</v>
      </c>
      <c r="G844" s="1"/>
      <c r="H844" s="1"/>
      <c r="I844" s="1"/>
      <c r="J844" s="1"/>
      <c r="K844">
        <f>_xlfn.XLOOKUP(L_CC[[#This Row],[PC center]],L_PC[Profit center],L_PC[PC name])</f>
        <v>0</v>
      </c>
      <c r="L844" t="str">
        <f>_xlfn.XLOOKUP(L_CC[[#This Row],[Fund center]],L_FC[Fund center],L_FC[Site],"")</f>
        <v>HHP</v>
      </c>
      <c r="M844" s="4">
        <v>0</v>
      </c>
      <c r="N844" s="4">
        <v>0</v>
      </c>
      <c r="O844" s="4" t="str">
        <v>1700408200_</v>
      </c>
      <c r="P844" s="4" t="str">
        <v>1700408200_</v>
      </c>
      <c r="Q844" s="4" t="str">
        <v>HHP/BP chung</v>
      </c>
      <c r="R844" s="4" t="e">
        <v>#N/A</v>
      </c>
      <c r="S844" s="4" t="str">
        <v>-</v>
      </c>
    </row>
    <row r="845" spans="3:19" ht="13.8" x14ac:dyDescent="0.3">
      <c r="C845" s="1" t="s">
        <v>776</v>
      </c>
      <c r="D845" s="1" t="s">
        <v>2967</v>
      </c>
      <c r="E845" s="1" t="s">
        <v>2080</v>
      </c>
      <c r="F845" s="1" t="s">
        <v>164</v>
      </c>
      <c r="G845" s="1"/>
      <c r="H845" s="1"/>
      <c r="I845" s="1"/>
      <c r="J845" s="1"/>
      <c r="K845">
        <f>_xlfn.XLOOKUP(L_CC[[#This Row],[PC center]],L_PC[Profit center],L_PC[PC name])</f>
        <v>0</v>
      </c>
      <c r="L845" t="str">
        <f>_xlfn.XLOOKUP(L_CC[[#This Row],[Fund center]],L_FC[Fund center],L_FC[Site],"")</f>
        <v>HHP</v>
      </c>
      <c r="M845" s="4">
        <v>0</v>
      </c>
      <c r="N845" s="4">
        <v>0</v>
      </c>
      <c r="O845" s="4" t="str">
        <v>1700408300_</v>
      </c>
      <c r="P845" s="4" t="str">
        <v>1700408300_</v>
      </c>
      <c r="Q845" s="4" t="str">
        <v>HHP/BP chung</v>
      </c>
      <c r="R845" s="4" t="str">
        <v>Dinh dưỡng</v>
      </c>
      <c r="S845" s="4" t="str">
        <v>-</v>
      </c>
    </row>
    <row r="846" spans="3:19" ht="13.8" x14ac:dyDescent="0.3">
      <c r="C846" s="1" t="s">
        <v>777</v>
      </c>
      <c r="D846" s="1" t="s">
        <v>2968</v>
      </c>
      <c r="E846" s="1" t="s">
        <v>2080</v>
      </c>
      <c r="F846" s="1" t="s">
        <v>167</v>
      </c>
      <c r="G846" s="1"/>
      <c r="H846" s="1"/>
      <c r="I846" s="1"/>
      <c r="J846" s="1"/>
      <c r="K846">
        <f>_xlfn.XLOOKUP(L_CC[[#This Row],[PC center]],L_PC[Profit center],L_PC[PC name])</f>
        <v>0</v>
      </c>
      <c r="L846" t="str">
        <f>_xlfn.XLOOKUP(L_CC[[#This Row],[Fund center]],L_FC[Fund center],L_FC[Site],"")</f>
        <v>HHP</v>
      </c>
      <c r="M846" s="4">
        <v>0</v>
      </c>
      <c r="N846" s="4">
        <v>0</v>
      </c>
      <c r="O846" s="4" t="str">
        <v>1700409100_</v>
      </c>
      <c r="P846" s="4" t="str">
        <v>1700409100_</v>
      </c>
      <c r="Q846" s="4" t="str">
        <v>HHP/BP chung</v>
      </c>
      <c r="R846" s="4" t="str">
        <v>Răng hàm mặt</v>
      </c>
      <c r="S846" s="4" t="str">
        <v>-</v>
      </c>
    </row>
    <row r="847" spans="3:19" ht="13.8" x14ac:dyDescent="0.3">
      <c r="C847" s="1" t="s">
        <v>778</v>
      </c>
      <c r="D847" s="1" t="s">
        <v>2969</v>
      </c>
      <c r="E847" s="1" t="s">
        <v>2080</v>
      </c>
      <c r="F847" s="1" t="s">
        <v>169</v>
      </c>
      <c r="G847" s="1"/>
      <c r="H847" s="1"/>
      <c r="I847" s="1"/>
      <c r="J847" s="1"/>
      <c r="K847">
        <f>_xlfn.XLOOKUP(L_CC[[#This Row],[PC center]],L_PC[Profit center],L_PC[PC name])</f>
        <v>0</v>
      </c>
      <c r="L847" t="str">
        <f>_xlfn.XLOOKUP(L_CC[[#This Row],[Fund center]],L_FC[Fund center],L_FC[Site],"")</f>
        <v>HHP</v>
      </c>
      <c r="M847" s="4">
        <v>0</v>
      </c>
      <c r="N847" s="4">
        <v>0</v>
      </c>
      <c r="O847" s="4" t="str">
        <v>1700409200_</v>
      </c>
      <c r="P847" s="4" t="str">
        <v>1700409200_</v>
      </c>
      <c r="Q847" s="4" t="str">
        <v>HHP/BP chung</v>
      </c>
      <c r="R847" s="4" t="str">
        <v>Tai Mũi Họng</v>
      </c>
      <c r="S847" s="4" t="str">
        <v>-</v>
      </c>
    </row>
    <row r="848" spans="3:19" ht="13.8" x14ac:dyDescent="0.3">
      <c r="C848" s="1" t="s">
        <v>779</v>
      </c>
      <c r="D848" s="1" t="s">
        <v>2970</v>
      </c>
      <c r="E848" s="1" t="s">
        <v>2080</v>
      </c>
      <c r="F848" s="1" t="s">
        <v>171</v>
      </c>
      <c r="G848" s="1"/>
      <c r="H848" s="1"/>
      <c r="I848" s="1"/>
      <c r="J848" s="1"/>
      <c r="K848">
        <f>_xlfn.XLOOKUP(L_CC[[#This Row],[PC center]],L_PC[Profit center],L_PC[PC name])</f>
        <v>0</v>
      </c>
      <c r="L848" t="str">
        <f>_xlfn.XLOOKUP(L_CC[[#This Row],[Fund center]],L_FC[Fund center],L_FC[Site],"")</f>
        <v>HHP</v>
      </c>
      <c r="M848" s="4">
        <v>0</v>
      </c>
      <c r="N848" s="4">
        <v>0</v>
      </c>
      <c r="O848" s="4" t="str">
        <v>1700409300_</v>
      </c>
      <c r="P848" s="4" t="str">
        <v>1700409300_</v>
      </c>
      <c r="Q848" s="4" t="str">
        <v>HHP/BP chung</v>
      </c>
      <c r="R848" s="4" t="str">
        <v>Mắt</v>
      </c>
      <c r="S848" s="4" t="str">
        <v>-</v>
      </c>
    </row>
    <row r="849" spans="3:19" ht="13.8" x14ac:dyDescent="0.3">
      <c r="C849" s="1" t="s">
        <v>780</v>
      </c>
      <c r="D849" s="1" t="s">
        <v>2971</v>
      </c>
      <c r="E849" s="1" t="s">
        <v>2080</v>
      </c>
      <c r="F849" s="1" t="s">
        <v>167</v>
      </c>
      <c r="G849" s="1"/>
      <c r="H849" s="1"/>
      <c r="I849" s="1"/>
      <c r="J849" s="1"/>
      <c r="K849">
        <f>_xlfn.XLOOKUP(L_CC[[#This Row],[PC center]],L_PC[Profit center],L_PC[PC name])</f>
        <v>0</v>
      </c>
      <c r="L849" t="str">
        <f>_xlfn.XLOOKUP(L_CC[[#This Row],[Fund center]],L_FC[Fund center],L_FC[Site],"")</f>
        <v>HHP</v>
      </c>
      <c r="M849" s="4">
        <v>0</v>
      </c>
      <c r="N849" s="4">
        <v>0</v>
      </c>
      <c r="O849" s="4" t="str">
        <v>1700409400_</v>
      </c>
      <c r="P849" s="4" t="str">
        <v>1700409400_</v>
      </c>
      <c r="Q849" s="4" t="str">
        <v>HHP/BP chung</v>
      </c>
      <c r="R849" s="4" t="str">
        <v>Răng hàm mặt</v>
      </c>
      <c r="S849" s="4" t="str">
        <v>-</v>
      </c>
    </row>
    <row r="850" spans="3:19" ht="13.8" x14ac:dyDescent="0.3">
      <c r="C850" s="1" t="s">
        <v>781</v>
      </c>
      <c r="D850" s="1" t="s">
        <v>2972</v>
      </c>
      <c r="E850" s="1" t="s">
        <v>2080</v>
      </c>
      <c r="F850" s="1" t="s">
        <v>171</v>
      </c>
      <c r="G850" s="1"/>
      <c r="H850" s="1"/>
      <c r="I850" s="1"/>
      <c r="J850" s="1"/>
      <c r="K850">
        <f>_xlfn.XLOOKUP(L_CC[[#This Row],[PC center]],L_PC[Profit center],L_PC[PC name])</f>
        <v>0</v>
      </c>
      <c r="L850" t="str">
        <f>_xlfn.XLOOKUP(L_CC[[#This Row],[Fund center]],L_FC[Fund center],L_FC[Site],"")</f>
        <v>HHP</v>
      </c>
      <c r="M850" s="4">
        <v>0</v>
      </c>
      <c r="N850" s="4">
        <v>0</v>
      </c>
      <c r="O850" s="4" t="str">
        <v>1700409500_</v>
      </c>
      <c r="P850" s="4" t="str">
        <v>1700409500_</v>
      </c>
      <c r="Q850" s="4" t="str">
        <v>HHP/BP chung</v>
      </c>
      <c r="R850" s="4" t="str">
        <v>Mắt</v>
      </c>
      <c r="S850" s="4" t="str">
        <v>-</v>
      </c>
    </row>
    <row r="851" spans="3:19" ht="13.8" x14ac:dyDescent="0.3">
      <c r="C851" s="1" t="s">
        <v>782</v>
      </c>
      <c r="D851" s="1" t="s">
        <v>2973</v>
      </c>
      <c r="E851" s="1" t="s">
        <v>2080</v>
      </c>
      <c r="F851" s="1" t="s">
        <v>175</v>
      </c>
      <c r="G851" s="1"/>
      <c r="H851" s="1"/>
      <c r="I851" s="1"/>
      <c r="J851" s="1"/>
      <c r="K851">
        <f>_xlfn.XLOOKUP(L_CC[[#This Row],[PC center]],L_PC[Profit center],L_PC[PC name])</f>
        <v>0</v>
      </c>
      <c r="L851" t="str">
        <f>_xlfn.XLOOKUP(L_CC[[#This Row],[Fund center]],L_FC[Fund center],L_FC[Site],"")</f>
        <v>HHP</v>
      </c>
      <c r="M851" s="4">
        <v>0</v>
      </c>
      <c r="N851" s="4">
        <v>0</v>
      </c>
      <c r="O851" s="4" t="str">
        <v>1700410100_</v>
      </c>
      <c r="P851" s="4" t="str">
        <v>1700410100_</v>
      </c>
      <c r="Q851" s="4" t="str">
        <v>HHP/BP chung</v>
      </c>
      <c r="R851" s="4" t="str">
        <v>Nội đa khoa</v>
      </c>
      <c r="S851" s="4" t="str">
        <v>-</v>
      </c>
    </row>
    <row r="852" spans="3:19" ht="13.8" x14ac:dyDescent="0.3">
      <c r="C852" s="1" t="s">
        <v>783</v>
      </c>
      <c r="D852" s="1" t="s">
        <v>2974</v>
      </c>
      <c r="E852" s="1" t="s">
        <v>2080</v>
      </c>
      <c r="F852" s="1" t="s">
        <v>218</v>
      </c>
      <c r="G852" s="1"/>
      <c r="H852" s="1"/>
      <c r="I852" s="1"/>
      <c r="J852" s="1"/>
      <c r="K852">
        <f>_xlfn.XLOOKUP(L_CC[[#This Row],[PC center]],L_PC[Profit center],L_PC[PC name])</f>
        <v>0</v>
      </c>
      <c r="L852" t="str">
        <f>_xlfn.XLOOKUP(L_CC[[#This Row],[Fund center]],L_FC[Fund center],L_FC[Site],"")</f>
        <v>HHP</v>
      </c>
      <c r="M852" s="4">
        <v>0</v>
      </c>
      <c r="N852" s="4">
        <v>0</v>
      </c>
      <c r="O852" s="4" t="str">
        <v>1700410200_</v>
      </c>
      <c r="P852" s="4" t="str">
        <v>1700410200_</v>
      </c>
      <c r="Q852" s="4" t="str">
        <v>HHP/BP chung</v>
      </c>
      <c r="R852" s="4" t="str">
        <v>Nội tiêu hóa</v>
      </c>
      <c r="S852" s="4" t="str">
        <v>-</v>
      </c>
    </row>
    <row r="853" spans="3:19" ht="13.8" x14ac:dyDescent="0.3">
      <c r="C853" s="1" t="s">
        <v>784</v>
      </c>
      <c r="D853" s="1" t="s">
        <v>2975</v>
      </c>
      <c r="E853" s="1" t="s">
        <v>2080</v>
      </c>
      <c r="F853" s="1" t="s">
        <v>177</v>
      </c>
      <c r="G853" s="1"/>
      <c r="H853" s="1"/>
      <c r="I853" s="1"/>
      <c r="J853" s="1"/>
      <c r="K853">
        <f>_xlfn.XLOOKUP(L_CC[[#This Row],[PC center]],L_PC[Profit center],L_PC[PC name])</f>
        <v>0</v>
      </c>
      <c r="L853" t="str">
        <f>_xlfn.XLOOKUP(L_CC[[#This Row],[Fund center]],L_FC[Fund center],L_FC[Site],"")</f>
        <v>HHP</v>
      </c>
      <c r="M853" s="4">
        <v>0</v>
      </c>
      <c r="N853" s="4">
        <v>0</v>
      </c>
      <c r="O853" s="4" t="str">
        <v>1700410300_</v>
      </c>
      <c r="P853" s="4" t="str">
        <v>1700410300_</v>
      </c>
      <c r="Q853" s="4" t="str">
        <v>HHP/BP chung</v>
      </c>
      <c r="R853" s="4" t="str">
        <v>Nội hô hấp</v>
      </c>
      <c r="S853" s="4" t="str">
        <v>-</v>
      </c>
    </row>
    <row r="854" spans="3:19" ht="13.8" x14ac:dyDescent="0.3">
      <c r="C854" s="1" t="s">
        <v>785</v>
      </c>
      <c r="D854" s="1" t="s">
        <v>2976</v>
      </c>
      <c r="E854" s="1" t="s">
        <v>2080</v>
      </c>
      <c r="F854" s="1" t="s">
        <v>179</v>
      </c>
      <c r="G854" s="1"/>
      <c r="H854" s="1"/>
      <c r="I854" s="1"/>
      <c r="J854" s="1"/>
      <c r="K854">
        <f>_xlfn.XLOOKUP(L_CC[[#This Row],[PC center]],L_PC[Profit center],L_PC[PC name])</f>
        <v>0</v>
      </c>
      <c r="L854" t="str">
        <f>_xlfn.XLOOKUP(L_CC[[#This Row],[Fund center]],L_FC[Fund center],L_FC[Site],"")</f>
        <v>HHP</v>
      </c>
      <c r="M854" s="4">
        <v>0</v>
      </c>
      <c r="N854" s="4">
        <v>0</v>
      </c>
      <c r="O854" s="4" t="str">
        <v>1700410400_</v>
      </c>
      <c r="P854" s="4" t="str">
        <v>1700410400_</v>
      </c>
      <c r="Q854" s="4" t="str">
        <v>HHP/BP chung</v>
      </c>
      <c r="R854" s="4" t="str">
        <v>Nội thần kinh</v>
      </c>
      <c r="S854" s="4" t="str">
        <v>-</v>
      </c>
    </row>
    <row r="855" spans="3:19" ht="13.8" x14ac:dyDescent="0.3">
      <c r="C855" s="1" t="s">
        <v>786</v>
      </c>
      <c r="D855" s="1" t="s">
        <v>2977</v>
      </c>
      <c r="E855" s="1" t="s">
        <v>2080</v>
      </c>
      <c r="F855" s="1" t="s">
        <v>181</v>
      </c>
      <c r="G855" s="1"/>
      <c r="H855" s="1"/>
      <c r="I855" s="1"/>
      <c r="J855" s="1"/>
      <c r="K855">
        <f>_xlfn.XLOOKUP(L_CC[[#This Row],[PC center]],L_PC[Profit center],L_PC[PC name])</f>
        <v>0</v>
      </c>
      <c r="L855" t="str">
        <f>_xlfn.XLOOKUP(L_CC[[#This Row],[Fund center]],L_FC[Fund center],L_FC[Site],"")</f>
        <v>HHP</v>
      </c>
      <c r="M855" s="4">
        <v>0</v>
      </c>
      <c r="N855" s="4">
        <v>0</v>
      </c>
      <c r="O855" s="4" t="str">
        <v>1700410500_</v>
      </c>
      <c r="P855" s="4" t="str">
        <v>1700410500_</v>
      </c>
      <c r="Q855" s="4" t="str">
        <v>HHP/BP chung</v>
      </c>
      <c r="R855" s="4" t="str">
        <v>Nội tiết tiểu đường</v>
      </c>
      <c r="S855" s="4" t="str">
        <v>-</v>
      </c>
    </row>
    <row r="856" spans="3:19" ht="13.8" x14ac:dyDescent="0.3">
      <c r="C856" s="1" t="s">
        <v>787</v>
      </c>
      <c r="D856" s="1" t="s">
        <v>2978</v>
      </c>
      <c r="E856" s="1" t="s">
        <v>2080</v>
      </c>
      <c r="F856" s="1" t="s">
        <v>183</v>
      </c>
      <c r="G856" s="1"/>
      <c r="H856" s="1"/>
      <c r="I856" s="1"/>
      <c r="J856" s="1"/>
      <c r="K856">
        <f>_xlfn.XLOOKUP(L_CC[[#This Row],[PC center]],L_PC[Profit center],L_PC[PC name])</f>
        <v>0</v>
      </c>
      <c r="L856" t="str">
        <f>_xlfn.XLOOKUP(L_CC[[#This Row],[Fund center]],L_FC[Fund center],L_FC[Site],"")</f>
        <v>HHP</v>
      </c>
      <c r="M856" s="4">
        <v>0</v>
      </c>
      <c r="N856" s="4">
        <v>0</v>
      </c>
      <c r="O856" s="4" t="str">
        <v>1700410600_</v>
      </c>
      <c r="P856" s="4" t="str">
        <v>1700410600_</v>
      </c>
      <c r="Q856" s="4" t="str">
        <v>HHP/BP chung</v>
      </c>
      <c r="R856" s="4" t="str">
        <v>Nội cơ xương khớp</v>
      </c>
      <c r="S856" s="4" t="str">
        <v>-</v>
      </c>
    </row>
    <row r="857" spans="3:19" ht="13.8" x14ac:dyDescent="0.3">
      <c r="C857" s="1" t="s">
        <v>788</v>
      </c>
      <c r="D857" s="1" t="s">
        <v>2979</v>
      </c>
      <c r="E857" s="1" t="s">
        <v>2080</v>
      </c>
      <c r="F857" s="1" t="s">
        <v>185</v>
      </c>
      <c r="G857" s="1"/>
      <c r="H857" s="1"/>
      <c r="I857" s="1"/>
      <c r="J857" s="1"/>
      <c r="K857">
        <f>_xlfn.XLOOKUP(L_CC[[#This Row],[PC center]],L_PC[Profit center],L_PC[PC name])</f>
        <v>0</v>
      </c>
      <c r="L857" t="str">
        <f>_xlfn.XLOOKUP(L_CC[[#This Row],[Fund center]],L_FC[Fund center],L_FC[Site],"")</f>
        <v>HHP</v>
      </c>
      <c r="M857" s="4">
        <v>0</v>
      </c>
      <c r="N857" s="4">
        <v>0</v>
      </c>
      <c r="O857" s="4" t="str">
        <v>1700410700_</v>
      </c>
      <c r="P857" s="4" t="str">
        <v>1700410700_</v>
      </c>
      <c r="Q857" s="4" t="str">
        <v>HHP/BP chung</v>
      </c>
      <c r="R857" s="4" t="str">
        <v>Nội thận</v>
      </c>
      <c r="S857" s="4" t="str">
        <v>-</v>
      </c>
    </row>
    <row r="858" spans="3:19" ht="13.8" x14ac:dyDescent="0.3">
      <c r="C858" s="1" t="s">
        <v>789</v>
      </c>
      <c r="D858" s="1" t="s">
        <v>2980</v>
      </c>
      <c r="E858" s="1" t="s">
        <v>2080</v>
      </c>
      <c r="F858" s="1" t="s">
        <v>187</v>
      </c>
      <c r="G858" s="1"/>
      <c r="H858" s="1"/>
      <c r="I858" s="1"/>
      <c r="J858" s="1"/>
      <c r="K858">
        <f>_xlfn.XLOOKUP(L_CC[[#This Row],[PC center]],L_PC[Profit center],L_PC[PC name])</f>
        <v>0</v>
      </c>
      <c r="L858" t="str">
        <f>_xlfn.XLOOKUP(L_CC[[#This Row],[Fund center]],L_FC[Fund center],L_FC[Site],"")</f>
        <v>HHP</v>
      </c>
      <c r="M858" s="4">
        <v>0</v>
      </c>
      <c r="N858" s="4">
        <v>0</v>
      </c>
      <c r="O858" s="4" t="str">
        <v>1700410800_</v>
      </c>
      <c r="P858" s="4" t="str">
        <v>1700410800_</v>
      </c>
      <c r="Q858" s="4" t="str">
        <v>HHP/BP chung</v>
      </c>
      <c r="R858" s="4" t="str">
        <v>Da liễu</v>
      </c>
      <c r="S858" s="4" t="str">
        <v>-</v>
      </c>
    </row>
    <row r="859" spans="3:19" ht="13.8" x14ac:dyDescent="0.3">
      <c r="C859" s="1" t="s">
        <v>790</v>
      </c>
      <c r="D859" s="1" t="s">
        <v>2981</v>
      </c>
      <c r="E859" s="1" t="s">
        <v>2080</v>
      </c>
      <c r="F859" s="1" t="s">
        <v>175</v>
      </c>
      <c r="G859" s="1"/>
      <c r="H859" s="1"/>
      <c r="I859" s="1"/>
      <c r="J859" s="1"/>
      <c r="K859">
        <f>_xlfn.XLOOKUP(L_CC[[#This Row],[PC center]],L_PC[Profit center],L_PC[PC name])</f>
        <v>0</v>
      </c>
      <c r="L859" t="str">
        <f>_xlfn.XLOOKUP(L_CC[[#This Row],[Fund center]],L_FC[Fund center],L_FC[Site],"")</f>
        <v>HHP</v>
      </c>
      <c r="M859" s="4">
        <v>0</v>
      </c>
      <c r="N859" s="4">
        <v>0</v>
      </c>
      <c r="O859" s="4" t="str">
        <v>1700411100_</v>
      </c>
      <c r="P859" s="4" t="str">
        <v>1700411100_</v>
      </c>
      <c r="Q859" s="4" t="str">
        <v>HHP/BP chung</v>
      </c>
      <c r="R859" s="4" t="str">
        <v>Nội đa khoa</v>
      </c>
      <c r="S859" s="4" t="str">
        <v>-</v>
      </c>
    </row>
    <row r="860" spans="3:19" ht="13.8" x14ac:dyDescent="0.3">
      <c r="C860" s="1" t="s">
        <v>3281</v>
      </c>
      <c r="D860" s="1" t="s">
        <v>3282</v>
      </c>
      <c r="E860" s="1" t="s">
        <v>2080</v>
      </c>
      <c r="F860" s="1" t="s">
        <v>108</v>
      </c>
      <c r="G860" s="1"/>
      <c r="H860" s="1"/>
      <c r="I860" s="1"/>
      <c r="J860" s="1"/>
      <c r="K860">
        <f>_xlfn.XLOOKUP(L_CC[[#This Row],[PC center]],L_PC[Profit center],L_PC[PC name])</f>
        <v>0</v>
      </c>
      <c r="L860" t="str">
        <f>_xlfn.XLOOKUP(L_CC[[#This Row],[Fund center]],L_FC[Fund center],L_FC[Site],"")</f>
        <v>HHP</v>
      </c>
      <c r="M860" s="4">
        <v>0</v>
      </c>
      <c r="N860" s="4">
        <v>0</v>
      </c>
      <c r="O860" s="4" t="str">
        <v>1700411200_</v>
      </c>
      <c r="P860" s="4" t="str">
        <v>1700411200_</v>
      </c>
      <c r="Q860" s="4" t="str">
        <v>HHP/BP chung</v>
      </c>
      <c r="R860" s="4" t="str">
        <v>Miễn dịch dị ứng</v>
      </c>
      <c r="S860" s="4" t="str">
        <v>-</v>
      </c>
    </row>
    <row r="861" spans="3:19" ht="13.8" x14ac:dyDescent="0.3">
      <c r="C861" s="1" t="s">
        <v>3271</v>
      </c>
      <c r="D861" s="1" t="s">
        <v>3272</v>
      </c>
      <c r="E861" s="1" t="s">
        <v>2080</v>
      </c>
      <c r="F861" s="1" t="s">
        <v>196</v>
      </c>
      <c r="G861" s="1"/>
      <c r="H861" s="1"/>
      <c r="I861" s="1"/>
      <c r="J861" s="1"/>
      <c r="K861">
        <f>_xlfn.XLOOKUP(L_CC[[#This Row],[PC center]],L_PC[Profit center],L_PC[PC name])</f>
        <v>0</v>
      </c>
      <c r="L861" t="str">
        <f>_xlfn.XLOOKUP(L_CC[[#This Row],[Fund center]],L_FC[Fund center],L_FC[Site],"")</f>
        <v>HHP</v>
      </c>
      <c r="M861" s="4">
        <v>0</v>
      </c>
      <c r="N861" s="4">
        <v>0</v>
      </c>
      <c r="O861" s="4" t="str">
        <v>1700411400_</v>
      </c>
      <c r="P861" s="4" t="str">
        <v>1700411400_</v>
      </c>
      <c r="Q861" s="4" t="str">
        <v>HHP/BP chung</v>
      </c>
      <c r="R861" s="4" t="str">
        <v>Truyền nhiễm</v>
      </c>
      <c r="S861" s="4" t="str">
        <v>-</v>
      </c>
    </row>
    <row r="862" spans="3:19" ht="13.8" x14ac:dyDescent="0.3">
      <c r="C862" s="1" t="s">
        <v>791</v>
      </c>
      <c r="D862" s="1" t="s">
        <v>2982</v>
      </c>
      <c r="E862" s="1" t="s">
        <v>2080</v>
      </c>
      <c r="F862" s="1" t="s">
        <v>198</v>
      </c>
      <c r="G862" s="1"/>
      <c r="H862" s="1"/>
      <c r="I862" s="1"/>
      <c r="J862" s="1"/>
      <c r="K862">
        <f>_xlfn.XLOOKUP(L_CC[[#This Row],[PC center]],L_PC[Profit center],L_PC[PC name])</f>
        <v>0</v>
      </c>
      <c r="L862" t="str">
        <f>_xlfn.XLOOKUP(L_CC[[#This Row],[Fund center]],L_FC[Fund center],L_FC[Site],"")</f>
        <v>HHP</v>
      </c>
      <c r="M862" s="4">
        <v>0</v>
      </c>
      <c r="N862" s="4">
        <v>0</v>
      </c>
      <c r="O862" s="4" t="str">
        <v>1700412100_</v>
      </c>
      <c r="P862" s="4" t="str">
        <v>1700412100_</v>
      </c>
      <c r="Q862" s="4" t="str">
        <v>HHP/BP chung</v>
      </c>
      <c r="R862" s="4" t="str">
        <v>Nội, CTTM</v>
      </c>
      <c r="S862" s="4" t="str">
        <v>-</v>
      </c>
    </row>
    <row r="863" spans="3:19" ht="13.8" x14ac:dyDescent="0.3">
      <c r="C863" s="1" t="s">
        <v>792</v>
      </c>
      <c r="D863" s="1" t="s">
        <v>2983</v>
      </c>
      <c r="E863" s="1" t="s">
        <v>2080</v>
      </c>
      <c r="F863" s="1" t="s">
        <v>429</v>
      </c>
      <c r="G863" s="1"/>
      <c r="H863" s="1"/>
      <c r="I863" s="1"/>
      <c r="J863" s="1"/>
      <c r="K863">
        <f>_xlfn.XLOOKUP(L_CC[[#This Row],[PC center]],L_PC[Profit center],L_PC[PC name])</f>
        <v>0</v>
      </c>
      <c r="L863" t="str">
        <f>_xlfn.XLOOKUP(L_CC[[#This Row],[Fund center]],L_FC[Fund center],L_FC[Site],"")</f>
        <v>HHP</v>
      </c>
      <c r="M863" s="4">
        <v>0</v>
      </c>
      <c r="N863" s="4">
        <v>0</v>
      </c>
      <c r="O863" s="4" t="str">
        <v>1700413100_</v>
      </c>
      <c r="P863" s="4" t="str">
        <v>1700413100_</v>
      </c>
      <c r="Q863" s="4" t="str">
        <v>HHP/BP chung</v>
      </c>
      <c r="R863" s="4" t="str">
        <v>Nội gan mật</v>
      </c>
      <c r="S863" s="4" t="str">
        <v>-</v>
      </c>
    </row>
    <row r="864" spans="3:19" ht="13.8" x14ac:dyDescent="0.3">
      <c r="C864" s="1" t="s">
        <v>793</v>
      </c>
      <c r="D864" s="1" t="s">
        <v>2984</v>
      </c>
      <c r="E864" s="1" t="s">
        <v>2080</v>
      </c>
      <c r="F864" s="1" t="s">
        <v>203</v>
      </c>
      <c r="G864" s="1"/>
      <c r="H864" s="1"/>
      <c r="I864" s="1"/>
      <c r="J864" s="1"/>
      <c r="K864">
        <f>_xlfn.XLOOKUP(L_CC[[#This Row],[PC center]],L_PC[Profit center],L_PC[PC name])</f>
        <v>0</v>
      </c>
      <c r="L864" t="str">
        <f>_xlfn.XLOOKUP(L_CC[[#This Row],[Fund center]],L_FC[Fund center],L_FC[Site],"")</f>
        <v>HHP</v>
      </c>
      <c r="M864" s="4">
        <v>0</v>
      </c>
      <c r="N864" s="4">
        <v>0</v>
      </c>
      <c r="O864" s="4" t="str">
        <v>1700414100_</v>
      </c>
      <c r="P864" s="4" t="str">
        <v>1700414100_</v>
      </c>
      <c r="Q864" s="4" t="str">
        <v>HHP/BP chung</v>
      </c>
      <c r="R864" s="4" t="str">
        <v>Ung bướu</v>
      </c>
      <c r="S864" s="4" t="str">
        <v>-</v>
      </c>
    </row>
    <row r="865" spans="3:19" ht="13.8" x14ac:dyDescent="0.3">
      <c r="C865" s="1" t="s">
        <v>794</v>
      </c>
      <c r="D865" s="1" t="s">
        <v>2985</v>
      </c>
      <c r="E865" s="1" t="s">
        <v>2080</v>
      </c>
      <c r="F865" s="1" t="s">
        <v>208</v>
      </c>
      <c r="G865" s="1"/>
      <c r="H865" s="1"/>
      <c r="I865" s="1"/>
      <c r="J865" s="1"/>
      <c r="K865">
        <f>_xlfn.XLOOKUP(L_CC[[#This Row],[PC center]],L_PC[Profit center],L_PC[PC name])</f>
        <v>0</v>
      </c>
      <c r="L865" t="str">
        <f>_xlfn.XLOOKUP(L_CC[[#This Row],[Fund center]],L_FC[Fund center],L_FC[Site],"")</f>
        <v>HHP</v>
      </c>
      <c r="M865" s="4">
        <v>0</v>
      </c>
      <c r="N865" s="4">
        <v>0</v>
      </c>
      <c r="O865" s="4" t="str">
        <v>1700415100_</v>
      </c>
      <c r="P865" s="4" t="str">
        <v>1700415100_</v>
      </c>
      <c r="Q865" s="4" t="str">
        <v>HHP/BP chung</v>
      </c>
      <c r="R865" s="4" t="str">
        <v>Gây mê giảm đau</v>
      </c>
      <c r="S865" s="4" t="str">
        <v>-</v>
      </c>
    </row>
    <row r="866" spans="3:19" ht="13.8" x14ac:dyDescent="0.3">
      <c r="C866" s="1" t="s">
        <v>795</v>
      </c>
      <c r="D866" s="1" t="s">
        <v>2986</v>
      </c>
      <c r="E866" s="1" t="s">
        <v>2080</v>
      </c>
      <c r="F866" s="1" t="s">
        <v>208</v>
      </c>
      <c r="G866" s="1"/>
      <c r="H866" s="1"/>
      <c r="I866" s="1"/>
      <c r="J866" s="1"/>
      <c r="K866">
        <f>_xlfn.XLOOKUP(L_CC[[#This Row],[PC center]],L_PC[Profit center],L_PC[PC name])</f>
        <v>0</v>
      </c>
      <c r="L866" t="str">
        <f>_xlfn.XLOOKUP(L_CC[[#This Row],[Fund center]],L_FC[Fund center],L_FC[Site],"")</f>
        <v>HHP</v>
      </c>
      <c r="M866" s="4">
        <v>0</v>
      </c>
      <c r="N866" s="4">
        <v>0</v>
      </c>
      <c r="O866" s="4" t="str">
        <v>1700415200_</v>
      </c>
      <c r="P866" s="4" t="str">
        <v>1700415200_</v>
      </c>
      <c r="Q866" s="4" t="str">
        <v>HHP/BP chung</v>
      </c>
      <c r="R866" s="4" t="str">
        <v>Gây mê giảm đau</v>
      </c>
      <c r="S866" s="4" t="str">
        <v>-</v>
      </c>
    </row>
    <row r="867" spans="3:19" ht="13.8" x14ac:dyDescent="0.3">
      <c r="C867" s="1" t="s">
        <v>796</v>
      </c>
      <c r="D867" s="1" t="s">
        <v>2987</v>
      </c>
      <c r="E867" s="1" t="s">
        <v>2080</v>
      </c>
      <c r="F867" s="1" t="s">
        <v>208</v>
      </c>
      <c r="G867" s="1"/>
      <c r="H867" s="1"/>
      <c r="I867" s="1"/>
      <c r="J867" s="1"/>
      <c r="K867">
        <f>_xlfn.XLOOKUP(L_CC[[#This Row],[PC center]],L_PC[Profit center],L_PC[PC name])</f>
        <v>0</v>
      </c>
      <c r="L867" t="str">
        <f>_xlfn.XLOOKUP(L_CC[[#This Row],[Fund center]],L_FC[Fund center],L_FC[Site],"")</f>
        <v>HHP</v>
      </c>
      <c r="M867" s="4">
        <v>0</v>
      </c>
      <c r="N867" s="4">
        <v>0</v>
      </c>
      <c r="O867" s="4" t="str">
        <v>1700415300_</v>
      </c>
      <c r="P867" s="4" t="str">
        <v>1700415300_</v>
      </c>
      <c r="Q867" s="4" t="str">
        <v>HHP/BP chung</v>
      </c>
      <c r="R867" s="4" t="str">
        <v>Gây mê giảm đau</v>
      </c>
      <c r="S867" s="4" t="str">
        <v>-</v>
      </c>
    </row>
    <row r="868" spans="3:19" ht="13.8" x14ac:dyDescent="0.3">
      <c r="C868" s="1" t="s">
        <v>797</v>
      </c>
      <c r="D868" s="1" t="s">
        <v>2988</v>
      </c>
      <c r="E868" s="1" t="s">
        <v>2080</v>
      </c>
      <c r="F868" s="1" t="s">
        <v>208</v>
      </c>
      <c r="G868" s="1"/>
      <c r="H868" s="1"/>
      <c r="I868" s="1"/>
      <c r="J868" s="1"/>
      <c r="K868">
        <f>_xlfn.XLOOKUP(L_CC[[#This Row],[PC center]],L_PC[Profit center],L_PC[PC name])</f>
        <v>0</v>
      </c>
      <c r="L868" t="str">
        <f>_xlfn.XLOOKUP(L_CC[[#This Row],[Fund center]],L_FC[Fund center],L_FC[Site],"")</f>
        <v>HHP</v>
      </c>
      <c r="M868" s="4">
        <v>0</v>
      </c>
      <c r="N868" s="4">
        <v>0</v>
      </c>
      <c r="O868" s="4" t="str">
        <v>1700415400_</v>
      </c>
      <c r="P868" s="4" t="str">
        <v>1700415400_</v>
      </c>
      <c r="Q868" s="4" t="str">
        <v>HHP/BP chung</v>
      </c>
      <c r="R868" s="4" t="str">
        <v>Gây mê giảm đau</v>
      </c>
      <c r="S868" s="4" t="str">
        <v>-</v>
      </c>
    </row>
    <row r="869" spans="3:19" ht="13.8" x14ac:dyDescent="0.3">
      <c r="C869" s="1" t="s">
        <v>798</v>
      </c>
      <c r="D869" s="1" t="s">
        <v>2989</v>
      </c>
      <c r="E869" s="1" t="s">
        <v>2080</v>
      </c>
      <c r="F869" s="1" t="s">
        <v>2103</v>
      </c>
      <c r="G869" s="1"/>
      <c r="H869" s="1"/>
      <c r="I869" s="1"/>
      <c r="J869" s="1"/>
      <c r="K869">
        <f>_xlfn.XLOOKUP(L_CC[[#This Row],[PC center]],L_PC[Profit center],L_PC[PC name])</f>
        <v>0</v>
      </c>
      <c r="L869" t="str">
        <f>_xlfn.XLOOKUP(L_CC[[#This Row],[Fund center]],L_FC[Fund center],L_FC[Site],"")</f>
        <v>HHP</v>
      </c>
      <c r="M869" s="4">
        <v>0</v>
      </c>
      <c r="N869" s="4">
        <v>0</v>
      </c>
      <c r="O869" s="4" t="str">
        <v>1700416000_</v>
      </c>
      <c r="P869" s="4" t="str">
        <v>1700416000_</v>
      </c>
      <c r="Q869" s="4" t="str">
        <v>HHP/BP chung</v>
      </c>
      <c r="R869" s="4" t="str">
        <v>PHCN</v>
      </c>
      <c r="S869" s="4" t="str">
        <v>-</v>
      </c>
    </row>
    <row r="870" spans="3:19" ht="13.8" x14ac:dyDescent="0.3">
      <c r="C870" s="1" t="s">
        <v>799</v>
      </c>
      <c r="D870" s="1" t="s">
        <v>2990</v>
      </c>
      <c r="E870" s="1" t="s">
        <v>2080</v>
      </c>
      <c r="F870" s="1" t="s">
        <v>3658</v>
      </c>
      <c r="G870" s="1"/>
      <c r="H870" s="1"/>
      <c r="I870" s="1"/>
      <c r="J870" s="1"/>
      <c r="K870">
        <f>_xlfn.XLOOKUP(L_CC[[#This Row],[PC center]],L_PC[Profit center],L_PC[PC name])</f>
        <v>0</v>
      </c>
      <c r="L870" t="str">
        <f>_xlfn.XLOOKUP(L_CC[[#This Row],[Fund center]],L_FC[Fund center],L_FC[Site],"")</f>
        <v>HHP</v>
      </c>
      <c r="M870" s="4">
        <v>0</v>
      </c>
      <c r="N870" s="4">
        <v>0</v>
      </c>
      <c r="O870" s="4" t="str">
        <v>1700501000_</v>
      </c>
      <c r="P870" s="4" t="str">
        <v>1700501000_</v>
      </c>
      <c r="Q870" s="4" t="str">
        <v>HHP/BP chung</v>
      </c>
      <c r="R870" s="4" t="str">
        <v>Dược</v>
      </c>
      <c r="S870" s="4" t="str">
        <v>-</v>
      </c>
    </row>
    <row r="871" spans="3:19" ht="13.8" x14ac:dyDescent="0.3">
      <c r="C871" s="1" t="s">
        <v>800</v>
      </c>
      <c r="D871" s="1" t="s">
        <v>2991</v>
      </c>
      <c r="E871" s="1" t="s">
        <v>2080</v>
      </c>
      <c r="F871" s="1" t="s">
        <v>3658</v>
      </c>
      <c r="G871" s="1"/>
      <c r="H871" s="1"/>
      <c r="I871" s="1"/>
      <c r="J871" s="1"/>
      <c r="K871">
        <f>_xlfn.XLOOKUP(L_CC[[#This Row],[PC center]],L_PC[Profit center],L_PC[PC name])</f>
        <v>0</v>
      </c>
      <c r="L871" t="str">
        <f>_xlfn.XLOOKUP(L_CC[[#This Row],[Fund center]],L_FC[Fund center],L_FC[Site],"")</f>
        <v>HHP</v>
      </c>
      <c r="M871" s="4">
        <v>0</v>
      </c>
      <c r="N871" s="4">
        <v>0</v>
      </c>
      <c r="O871" s="4" t="str">
        <v>1700502000_</v>
      </c>
      <c r="P871" s="4" t="str">
        <v>1700502000_</v>
      </c>
      <c r="Q871" s="4" t="str">
        <v>HHP/BP chung</v>
      </c>
      <c r="R871" s="4" t="str">
        <v>Dược</v>
      </c>
      <c r="S871" s="4" t="str">
        <v>-</v>
      </c>
    </row>
    <row r="872" spans="3:19" ht="13.8" x14ac:dyDescent="0.3">
      <c r="C872" s="1" t="s">
        <v>801</v>
      </c>
      <c r="D872" s="1" t="s">
        <v>3165</v>
      </c>
      <c r="E872" s="1" t="s">
        <v>2080</v>
      </c>
      <c r="F872" s="1" t="s">
        <v>3658</v>
      </c>
      <c r="G872" s="1"/>
      <c r="H872" s="1"/>
      <c r="I872" s="1"/>
      <c r="J872" s="1"/>
      <c r="K872">
        <f>_xlfn.XLOOKUP(L_CC[[#This Row],[PC center]],L_PC[Profit center],L_PC[PC name])</f>
        <v>0</v>
      </c>
      <c r="L872" t="str">
        <f>_xlfn.XLOOKUP(L_CC[[#This Row],[Fund center]],L_FC[Fund center],L_FC[Site],"")</f>
        <v>HHP</v>
      </c>
      <c r="M872" s="4">
        <v>0</v>
      </c>
      <c r="N872" s="4">
        <v>0</v>
      </c>
      <c r="O872" s="4" t="str">
        <v>1700502001_</v>
      </c>
      <c r="P872" s="4" t="str">
        <v>1700502001_</v>
      </c>
      <c r="Q872" s="4" t="str">
        <v>HHP/BP chung</v>
      </c>
      <c r="R872" s="4" t="str">
        <v>Dược</v>
      </c>
      <c r="S872" s="4" t="str">
        <v>-</v>
      </c>
    </row>
    <row r="873" spans="3:19" ht="13.8" x14ac:dyDescent="0.3">
      <c r="C873" s="1" t="s">
        <v>802</v>
      </c>
      <c r="D873" s="1" t="s">
        <v>2992</v>
      </c>
      <c r="E873" s="1" t="s">
        <v>2080</v>
      </c>
      <c r="F873" s="1" t="s">
        <v>4</v>
      </c>
      <c r="G873" s="1"/>
      <c r="H873" s="1"/>
      <c r="I873" s="1"/>
      <c r="J873" s="1" t="s">
        <v>3690</v>
      </c>
      <c r="K873">
        <f>_xlfn.XLOOKUP(L_CC[[#This Row],[PC center]],L_PC[Profit center],L_PC[PC name])</f>
        <v>0</v>
      </c>
      <c r="L873" t="str">
        <f>_xlfn.XLOOKUP(L_CC[[#This Row],[Fund center]],L_FC[Fund center],L_FC[Site],"")</f>
        <v>HHP</v>
      </c>
      <c r="M873" s="4">
        <v>0</v>
      </c>
      <c r="N873" s="4">
        <v>0</v>
      </c>
      <c r="O873" s="4" t="str">
        <v>1700901000_</v>
      </c>
      <c r="P873" s="4" t="str">
        <v>1700901000_</v>
      </c>
      <c r="Q873" s="4" t="str">
        <v>HHP/BP chung</v>
      </c>
      <c r="R873" s="4" t="e">
        <v>#N/A</v>
      </c>
      <c r="S873" s="4" t="str">
        <v>-</v>
      </c>
    </row>
    <row r="874" spans="3:19" ht="13.8" x14ac:dyDescent="0.3">
      <c r="C874" s="1" t="s">
        <v>2993</v>
      </c>
      <c r="D874" s="1" t="s">
        <v>2994</v>
      </c>
      <c r="E874" s="1" t="s">
        <v>2082</v>
      </c>
      <c r="F874" s="1" t="s">
        <v>4</v>
      </c>
      <c r="G874" s="1"/>
      <c r="H874" s="1"/>
      <c r="I874" s="1"/>
      <c r="J874" s="1" t="s">
        <v>3690</v>
      </c>
      <c r="K874">
        <f>_xlfn.XLOOKUP(L_CC[[#This Row],[PC center]],L_PC[Profit center],L_PC[PC name])</f>
        <v>0</v>
      </c>
      <c r="L874" t="str">
        <f>_xlfn.XLOOKUP(L_CC[[#This Row],[Fund center]],L_FC[Fund center],L_FC[Site],"")</f>
        <v>CNC</v>
      </c>
      <c r="M874" s="4">
        <v>0</v>
      </c>
      <c r="N874" s="4">
        <v>0</v>
      </c>
      <c r="O874" s="4" t="str">
        <v>1800000000_</v>
      </c>
      <c r="P874" s="4" t="str">
        <v>1800000000_</v>
      </c>
      <c r="Q874" s="4" t="str">
        <v>CNC/BP chung</v>
      </c>
      <c r="R874" s="4" t="e">
        <v>#N/A</v>
      </c>
      <c r="S874" s="4" t="str">
        <v>-</v>
      </c>
    </row>
    <row r="875" spans="3:19" ht="13.8" x14ac:dyDescent="0.3">
      <c r="C875" s="1" t="s">
        <v>803</v>
      </c>
      <c r="D875" s="1" t="s">
        <v>2995</v>
      </c>
      <c r="E875" s="1" t="s">
        <v>2082</v>
      </c>
      <c r="F875" s="1" t="s">
        <v>4</v>
      </c>
      <c r="G875" s="1"/>
      <c r="H875" s="1"/>
      <c r="I875" s="1"/>
      <c r="J875" s="1" t="s">
        <v>3690</v>
      </c>
      <c r="K875">
        <f>_xlfn.XLOOKUP(L_CC[[#This Row],[PC center]],L_PC[Profit center],L_PC[PC name])</f>
        <v>0</v>
      </c>
      <c r="L875" t="str">
        <f>_xlfn.XLOOKUP(L_CC[[#This Row],[Fund center]],L_FC[Fund center],L_FC[Site],"")</f>
        <v>CNC</v>
      </c>
      <c r="M875" s="4">
        <v>0</v>
      </c>
      <c r="N875" s="4">
        <v>0</v>
      </c>
      <c r="O875" s="4" t="str">
        <v>1800100000_</v>
      </c>
      <c r="P875" s="4" t="str">
        <v>1800100000_</v>
      </c>
      <c r="Q875" s="4" t="str">
        <v>CNC/BP chung</v>
      </c>
      <c r="R875" s="4" t="e">
        <v>#N/A</v>
      </c>
      <c r="S875" s="4" t="str">
        <v>-</v>
      </c>
    </row>
    <row r="876" spans="3:19" ht="13.8" x14ac:dyDescent="0.3">
      <c r="C876" s="1" t="s">
        <v>804</v>
      </c>
      <c r="D876" s="1" t="s">
        <v>2996</v>
      </c>
      <c r="E876" s="1" t="s">
        <v>2082</v>
      </c>
      <c r="F876" s="1" t="s">
        <v>4</v>
      </c>
      <c r="G876" s="1"/>
      <c r="H876" s="1"/>
      <c r="I876" s="1"/>
      <c r="J876" s="1" t="s">
        <v>3690</v>
      </c>
      <c r="K876">
        <f>_xlfn.XLOOKUP(L_CC[[#This Row],[PC center]],L_PC[Profit center],L_PC[PC name])</f>
        <v>0</v>
      </c>
      <c r="L876" t="str">
        <f>_xlfn.XLOOKUP(L_CC[[#This Row],[Fund center]],L_FC[Fund center],L_FC[Site],"")</f>
        <v>CNC</v>
      </c>
      <c r="M876" s="4">
        <v>0</v>
      </c>
      <c r="N876" s="4">
        <v>0</v>
      </c>
      <c r="O876" s="4" t="str">
        <v>1800101000_</v>
      </c>
      <c r="P876" s="4" t="str">
        <v>1800101000_</v>
      </c>
      <c r="Q876" s="4" t="str">
        <v>CNC/BP chung</v>
      </c>
      <c r="R876" s="4" t="e">
        <v>#N/A</v>
      </c>
      <c r="S876" s="4" t="str">
        <v>-</v>
      </c>
    </row>
    <row r="877" spans="3:19" ht="13.8" x14ac:dyDescent="0.3">
      <c r="C877" s="1" t="s">
        <v>806</v>
      </c>
      <c r="D877" s="1" t="s">
        <v>3123</v>
      </c>
      <c r="E877" s="1" t="s">
        <v>2082</v>
      </c>
      <c r="F877" s="1" t="s">
        <v>4</v>
      </c>
      <c r="G877" s="1"/>
      <c r="H877" s="1"/>
      <c r="I877" s="1"/>
      <c r="J877" s="1" t="s">
        <v>3690</v>
      </c>
      <c r="K877">
        <f>_xlfn.XLOOKUP(L_CC[[#This Row],[PC center]],L_PC[Profit center],L_PC[PC name])</f>
        <v>0</v>
      </c>
      <c r="L877" t="str">
        <f>_xlfn.XLOOKUP(L_CC[[#This Row],[Fund center]],L_FC[Fund center],L_FC[Site],"")</f>
        <v>CNC</v>
      </c>
      <c r="M877" s="4">
        <v>0</v>
      </c>
      <c r="N877" s="4">
        <v>0</v>
      </c>
      <c r="O877" s="4" t="str">
        <v>1800104000_</v>
      </c>
      <c r="P877" s="4" t="str">
        <v>1800104000_</v>
      </c>
      <c r="Q877" s="4" t="str">
        <v>CNC/BP chung</v>
      </c>
      <c r="R877" s="4" t="e">
        <v>#N/A</v>
      </c>
      <c r="S877" s="4" t="str">
        <v>-</v>
      </c>
    </row>
    <row r="878" spans="3:19" ht="13.8" x14ac:dyDescent="0.3">
      <c r="C878" s="1" t="s">
        <v>807</v>
      </c>
      <c r="D878" s="1" t="s">
        <v>2997</v>
      </c>
      <c r="E878" s="1" t="s">
        <v>2082</v>
      </c>
      <c r="F878" s="1" t="s">
        <v>4</v>
      </c>
      <c r="G878" s="1"/>
      <c r="H878" s="1"/>
      <c r="I878" s="1"/>
      <c r="J878" s="1" t="s">
        <v>3690</v>
      </c>
      <c r="K878">
        <f>_xlfn.XLOOKUP(L_CC[[#This Row],[PC center]],L_PC[Profit center],L_PC[PC name])</f>
        <v>0</v>
      </c>
      <c r="L878" t="str">
        <f>_xlfn.XLOOKUP(L_CC[[#This Row],[Fund center]],L_FC[Fund center],L_FC[Site],"")</f>
        <v>CNC</v>
      </c>
      <c r="M878" s="4">
        <v>0</v>
      </c>
      <c r="N878" s="4">
        <v>0</v>
      </c>
      <c r="O878" s="4" t="str">
        <v>1800105000_</v>
      </c>
      <c r="P878" s="4" t="str">
        <v>1800105000_</v>
      </c>
      <c r="Q878" s="4" t="str">
        <v>CNC/BP chung</v>
      </c>
      <c r="R878" s="4" t="e">
        <v>#N/A</v>
      </c>
      <c r="S878" s="4" t="str">
        <v>-</v>
      </c>
    </row>
    <row r="879" spans="3:19" ht="13.8" x14ac:dyDescent="0.3">
      <c r="C879" s="1" t="s">
        <v>808</v>
      </c>
      <c r="D879" s="1" t="s">
        <v>2998</v>
      </c>
      <c r="E879" s="1" t="s">
        <v>2082</v>
      </c>
      <c r="F879" s="1" t="s">
        <v>4</v>
      </c>
      <c r="G879" s="1"/>
      <c r="H879" s="1"/>
      <c r="I879" s="1"/>
      <c r="J879" s="1" t="s">
        <v>3690</v>
      </c>
      <c r="K879">
        <f>_xlfn.XLOOKUP(L_CC[[#This Row],[PC center]],L_PC[Profit center],L_PC[PC name])</f>
        <v>0</v>
      </c>
      <c r="L879" t="str">
        <f>_xlfn.XLOOKUP(L_CC[[#This Row],[Fund center]],L_FC[Fund center],L_FC[Site],"")</f>
        <v>CNC</v>
      </c>
      <c r="M879" s="4">
        <v>0</v>
      </c>
      <c r="N879" s="4">
        <v>0</v>
      </c>
      <c r="O879" s="4" t="str">
        <v>1800111000_</v>
      </c>
      <c r="P879" s="4" t="str">
        <v>1800111000_</v>
      </c>
      <c r="Q879" s="4" t="str">
        <v>CNC/BP chung</v>
      </c>
      <c r="R879" s="4" t="e">
        <v>#N/A</v>
      </c>
      <c r="S879" s="4" t="str">
        <v>-</v>
      </c>
    </row>
    <row r="880" spans="3:19" ht="13.8" x14ac:dyDescent="0.3">
      <c r="C880" s="1" t="s">
        <v>809</v>
      </c>
      <c r="D880" s="1" t="s">
        <v>2999</v>
      </c>
      <c r="E880" s="1" t="s">
        <v>2082</v>
      </c>
      <c r="F880" s="1" t="s">
        <v>4</v>
      </c>
      <c r="G880" s="1"/>
      <c r="H880" s="1"/>
      <c r="I880" s="1"/>
      <c r="J880" s="1" t="s">
        <v>3690</v>
      </c>
      <c r="K880">
        <f>_xlfn.XLOOKUP(L_CC[[#This Row],[PC center]],L_PC[Profit center],L_PC[PC name])</f>
        <v>0</v>
      </c>
      <c r="L880" t="str">
        <f>_xlfn.XLOOKUP(L_CC[[#This Row],[Fund center]],L_FC[Fund center],L_FC[Site],"")</f>
        <v>CNC</v>
      </c>
      <c r="M880" s="4">
        <v>0</v>
      </c>
      <c r="N880" s="4">
        <v>0</v>
      </c>
      <c r="O880" s="4" t="str">
        <v>1800112000_</v>
      </c>
      <c r="P880" s="4" t="str">
        <v>1800112000_</v>
      </c>
      <c r="Q880" s="4" t="str">
        <v>CNC/BP chung</v>
      </c>
      <c r="R880" s="4" t="e">
        <v>#N/A</v>
      </c>
      <c r="S880" s="4" t="str">
        <v>-</v>
      </c>
    </row>
    <row r="881" spans="3:19" ht="13.8" x14ac:dyDescent="0.3">
      <c r="C881" s="1" t="s">
        <v>810</v>
      </c>
      <c r="D881" s="1" t="s">
        <v>3000</v>
      </c>
      <c r="E881" s="1" t="s">
        <v>2082</v>
      </c>
      <c r="F881" s="1" t="s">
        <v>2102</v>
      </c>
      <c r="G881" s="1"/>
      <c r="H881" s="1"/>
      <c r="I881" s="1"/>
      <c r="J881" s="1"/>
      <c r="K881">
        <f>_xlfn.XLOOKUP(L_CC[[#This Row],[PC center]],L_PC[Profit center],L_PC[PC name])</f>
        <v>0</v>
      </c>
      <c r="L881" t="str">
        <f>_xlfn.XLOOKUP(L_CC[[#This Row],[Fund center]],L_FC[Fund center],L_FC[Site],"")</f>
        <v>CNC</v>
      </c>
      <c r="M881" s="4">
        <v>0</v>
      </c>
      <c r="N881" s="4">
        <v>0</v>
      </c>
      <c r="O881" s="4" t="str">
        <v>1800303000_</v>
      </c>
      <c r="P881" s="4" t="str">
        <v>1800303000_</v>
      </c>
      <c r="Q881" s="4" t="str">
        <v>CNC/BP chung</v>
      </c>
      <c r="R881" s="4" t="str">
        <v>Liệu pháp tế bào</v>
      </c>
      <c r="S881" s="4" t="str">
        <v>-</v>
      </c>
    </row>
    <row r="882" spans="3:19" ht="13.8" x14ac:dyDescent="0.3">
      <c r="C882" s="1" t="s">
        <v>811</v>
      </c>
      <c r="D882" s="1" t="s">
        <v>3001</v>
      </c>
      <c r="E882" s="1" t="s">
        <v>2082</v>
      </c>
      <c r="F882" s="1" t="s">
        <v>2100</v>
      </c>
      <c r="G882" s="1"/>
      <c r="H882" s="1"/>
      <c r="I882" s="1"/>
      <c r="J882" s="1"/>
      <c r="K882">
        <f>_xlfn.XLOOKUP(L_CC[[#This Row],[PC center]],L_PC[Profit center],L_PC[PC name])</f>
        <v>0</v>
      </c>
      <c r="L882" t="str">
        <f>_xlfn.XLOOKUP(L_CC[[#This Row],[Fund center]],L_FC[Fund center],L_FC[Site],"")</f>
        <v>CNC</v>
      </c>
      <c r="M882" s="4">
        <v>0</v>
      </c>
      <c r="N882" s="4">
        <v>0</v>
      </c>
      <c r="O882" s="4" t="str">
        <v>1800304000_</v>
      </c>
      <c r="P882" s="4" t="str">
        <v>1800304000_</v>
      </c>
      <c r="Q882" s="4" t="str">
        <v>CNC/BP chung</v>
      </c>
      <c r="R882" s="4" t="str">
        <v>Biobank</v>
      </c>
      <c r="S882" s="4" t="str">
        <v>-</v>
      </c>
    </row>
    <row r="883" spans="3:19" ht="13.8" x14ac:dyDescent="0.3">
      <c r="C883" s="1" t="s">
        <v>812</v>
      </c>
      <c r="D883" s="1" t="s">
        <v>3002</v>
      </c>
      <c r="E883" s="1" t="s">
        <v>2082</v>
      </c>
      <c r="F883" s="1" t="s">
        <v>2101</v>
      </c>
      <c r="G883" s="1"/>
      <c r="H883" s="1"/>
      <c r="I883" s="1"/>
      <c r="J883" s="1"/>
      <c r="K883">
        <f>_xlfn.XLOOKUP(L_CC[[#This Row],[PC center]],L_PC[Profit center],L_PC[PC name])</f>
        <v>0</v>
      </c>
      <c r="L883" t="str">
        <f>_xlfn.XLOOKUP(L_CC[[#This Row],[Fund center]],L_FC[Fund center],L_FC[Site],"")</f>
        <v>CNC</v>
      </c>
      <c r="M883" s="4">
        <v>0</v>
      </c>
      <c r="N883" s="4">
        <v>0</v>
      </c>
      <c r="O883" s="4" t="str">
        <v>1800305000_</v>
      </c>
      <c r="P883" s="4" t="str">
        <v>1800305000_</v>
      </c>
      <c r="Q883" s="4" t="str">
        <v>CNC/BP chung</v>
      </c>
      <c r="R883" s="4" t="str">
        <v>Di truyền y học</v>
      </c>
      <c r="S883" s="4" t="str">
        <v>-</v>
      </c>
    </row>
    <row r="884" spans="3:19" ht="13.8" x14ac:dyDescent="0.3">
      <c r="C884" s="1" t="s">
        <v>813</v>
      </c>
      <c r="D884" s="1" t="s">
        <v>3003</v>
      </c>
      <c r="E884" s="1" t="s">
        <v>2082</v>
      </c>
      <c r="F884" s="1" t="s">
        <v>2101</v>
      </c>
      <c r="G884" s="1"/>
      <c r="H884" s="1"/>
      <c r="I884" s="1"/>
      <c r="J884" s="1"/>
      <c r="K884">
        <f>_xlfn.XLOOKUP(L_CC[[#This Row],[PC center]],L_PC[Profit center],L_PC[PC name])</f>
        <v>0</v>
      </c>
      <c r="L884" t="str">
        <f>_xlfn.XLOOKUP(L_CC[[#This Row],[Fund center]],L_FC[Fund center],L_FC[Site],"")</f>
        <v>CNC</v>
      </c>
      <c r="M884" s="4">
        <v>0</v>
      </c>
      <c r="N884" s="4">
        <v>0</v>
      </c>
      <c r="O884" s="4" t="str">
        <v>1800305001_</v>
      </c>
      <c r="P884" s="4" t="str">
        <v>1800305001_</v>
      </c>
      <c r="Q884" s="4" t="str">
        <v>CNC/BP chung</v>
      </c>
      <c r="R884" s="4" t="str">
        <v>Di truyền y học</v>
      </c>
      <c r="S884" s="4" t="str">
        <v>-</v>
      </c>
    </row>
    <row r="885" spans="3:19" ht="13.8" x14ac:dyDescent="0.3">
      <c r="C885" s="1" t="s">
        <v>814</v>
      </c>
      <c r="D885" s="1" t="s">
        <v>3004</v>
      </c>
      <c r="E885" s="1" t="s">
        <v>2082</v>
      </c>
      <c r="F885" s="1" t="s">
        <v>2099</v>
      </c>
      <c r="G885" s="1"/>
      <c r="H885" s="1"/>
      <c r="I885" s="1"/>
      <c r="J885" s="1"/>
      <c r="K885">
        <f>_xlfn.XLOOKUP(L_CC[[#This Row],[PC center]],L_PC[Profit center],L_PC[PC name])</f>
        <v>0</v>
      </c>
      <c r="L885" t="str">
        <f>_xlfn.XLOOKUP(L_CC[[#This Row],[Fund center]],L_FC[Fund center],L_FC[Site],"")</f>
        <v>CNC</v>
      </c>
      <c r="M885" s="4">
        <v>0</v>
      </c>
      <c r="N885" s="4">
        <v>0</v>
      </c>
      <c r="O885" s="4" t="str">
        <v>1800306000_</v>
      </c>
      <c r="P885" s="4" t="str">
        <v>1800306000_</v>
      </c>
      <c r="Q885" s="4" t="str">
        <v>CNC/BP chung</v>
      </c>
      <c r="R885" s="4" t="str">
        <v>QC</v>
      </c>
      <c r="S885" s="4" t="str">
        <v>-</v>
      </c>
    </row>
    <row r="886" spans="3:19" ht="13.8" x14ac:dyDescent="0.3">
      <c r="C886" s="1" t="s">
        <v>3005</v>
      </c>
      <c r="D886" s="1" t="s">
        <v>3006</v>
      </c>
      <c r="E886" s="1" t="s">
        <v>2082</v>
      </c>
      <c r="F886" s="1" t="s">
        <v>4</v>
      </c>
      <c r="G886" s="1"/>
      <c r="H886" s="1"/>
      <c r="I886" s="1"/>
      <c r="J886" s="1" t="s">
        <v>3690</v>
      </c>
      <c r="K886">
        <f>_xlfn.XLOOKUP(L_CC[[#This Row],[PC center]],L_PC[Profit center],L_PC[PC name])</f>
        <v>0</v>
      </c>
      <c r="L886" t="str">
        <f>_xlfn.XLOOKUP(L_CC[[#This Row],[Fund center]],L_FC[Fund center],L_FC[Site],"")</f>
        <v>CNC</v>
      </c>
      <c r="M886" s="4">
        <v>0</v>
      </c>
      <c r="N886" s="4">
        <v>0</v>
      </c>
      <c r="O886" s="4" t="str">
        <v>1800901000_</v>
      </c>
      <c r="P886" s="4" t="str">
        <v>1800901000_</v>
      </c>
      <c r="Q886" s="4" t="str">
        <v>CNC/BP chung</v>
      </c>
      <c r="R886" s="4" t="e">
        <v>#N/A</v>
      </c>
      <c r="S886" s="4" t="str">
        <v>-</v>
      </c>
    </row>
    <row r="887" spans="3:19" ht="13.8" x14ac:dyDescent="0.3">
      <c r="C887" s="1" t="s">
        <v>3007</v>
      </c>
      <c r="D887" s="1" t="s">
        <v>3008</v>
      </c>
      <c r="E887" s="1" t="s">
        <v>2082</v>
      </c>
      <c r="F887" s="1" t="s">
        <v>4</v>
      </c>
      <c r="G887" s="1"/>
      <c r="H887" s="1"/>
      <c r="I887" s="1"/>
      <c r="J887" s="1" t="s">
        <v>3668</v>
      </c>
      <c r="K887">
        <f>_xlfn.XLOOKUP(L_CC[[#This Row],[PC center]],L_PC[Profit center],L_PC[PC name])</f>
        <v>0</v>
      </c>
      <c r="L887" t="str">
        <f>_xlfn.XLOOKUP(L_CC[[#This Row],[Fund center]],L_FC[Fund center],L_FC[Site],"")</f>
        <v>CNC</v>
      </c>
      <c r="M887" s="4">
        <v>0</v>
      </c>
      <c r="N887" s="4">
        <v>0</v>
      </c>
      <c r="O887" s="4" t="str">
        <v>1800902000_</v>
      </c>
      <c r="P887" s="4" t="str">
        <v>1800902000_</v>
      </c>
      <c r="Q887" s="4" t="str">
        <v>CNC/BP chung</v>
      </c>
      <c r="R887" s="4" t="e">
        <v>#N/A</v>
      </c>
      <c r="S887" s="4" t="str">
        <v>-</v>
      </c>
    </row>
    <row r="888" spans="3:19" ht="13.8" x14ac:dyDescent="0.3">
      <c r="C888" s="1" t="s">
        <v>3009</v>
      </c>
      <c r="D888" s="1" t="s">
        <v>3010</v>
      </c>
      <c r="E888" s="1" t="s">
        <v>2082</v>
      </c>
      <c r="F888" s="1" t="s">
        <v>4</v>
      </c>
      <c r="G888" s="1"/>
      <c r="H888" s="1"/>
      <c r="I888" s="1"/>
      <c r="J888" s="1" t="s">
        <v>3668</v>
      </c>
      <c r="K888">
        <f>_xlfn.XLOOKUP(L_CC[[#This Row],[PC center]],L_PC[Profit center],L_PC[PC name])</f>
        <v>0</v>
      </c>
      <c r="L888" t="str">
        <f>_xlfn.XLOOKUP(L_CC[[#This Row],[Fund center]],L_FC[Fund center],L_FC[Site],"")</f>
        <v>CNC</v>
      </c>
      <c r="M888" s="4">
        <v>0</v>
      </c>
      <c r="N888" s="4">
        <v>0</v>
      </c>
      <c r="O888" s="4" t="str">
        <v>1800906001_</v>
      </c>
      <c r="P888" s="4" t="str">
        <v>1800906001_</v>
      </c>
      <c r="Q888" s="4" t="str">
        <v>CNC/BP chung</v>
      </c>
      <c r="R888" s="4" t="e">
        <v>#N/A</v>
      </c>
      <c r="S888" s="4" t="str">
        <v>-</v>
      </c>
    </row>
    <row r="889" spans="3:19" ht="13.8" x14ac:dyDescent="0.3">
      <c r="C889" s="1" t="s">
        <v>3011</v>
      </c>
      <c r="D889" s="1" t="s">
        <v>3012</v>
      </c>
      <c r="E889" s="1" t="s">
        <v>2082</v>
      </c>
      <c r="F889" s="1" t="s">
        <v>4</v>
      </c>
      <c r="G889" s="1"/>
      <c r="H889" s="1"/>
      <c r="I889" s="1"/>
      <c r="J889" s="1" t="s">
        <v>3668</v>
      </c>
      <c r="K889">
        <f>_xlfn.XLOOKUP(L_CC[[#This Row],[PC center]],L_PC[Profit center],L_PC[PC name])</f>
        <v>0</v>
      </c>
      <c r="L889" t="str">
        <f>_xlfn.XLOOKUP(L_CC[[#This Row],[Fund center]],L_FC[Fund center],L_FC[Site],"")</f>
        <v>CNC</v>
      </c>
      <c r="M889" s="4">
        <v>0</v>
      </c>
      <c r="N889" s="4">
        <v>0</v>
      </c>
      <c r="O889" s="4" t="str">
        <v>1800906002_</v>
      </c>
      <c r="P889" s="4" t="str">
        <v>1800906002_</v>
      </c>
      <c r="Q889" s="4" t="str">
        <v>CNC/BP chung</v>
      </c>
      <c r="R889" s="4" t="e">
        <v>#N/A</v>
      </c>
      <c r="S889" s="4" t="str">
        <v>-</v>
      </c>
    </row>
    <row r="890" spans="3:19" ht="13.8" x14ac:dyDescent="0.3">
      <c r="C890" s="1" t="s">
        <v>3013</v>
      </c>
      <c r="D890" s="1" t="s">
        <v>3014</v>
      </c>
      <c r="E890" s="1" t="s">
        <v>2082</v>
      </c>
      <c r="F890" s="1" t="s">
        <v>4</v>
      </c>
      <c r="G890" s="1"/>
      <c r="H890" s="1"/>
      <c r="I890" s="1"/>
      <c r="J890" s="1" t="s">
        <v>3668</v>
      </c>
      <c r="K890">
        <f>_xlfn.XLOOKUP(L_CC[[#This Row],[PC center]],L_PC[Profit center],L_PC[PC name])</f>
        <v>0</v>
      </c>
      <c r="L890" t="str">
        <f>_xlfn.XLOOKUP(L_CC[[#This Row],[Fund center]],L_FC[Fund center],L_FC[Site],"")</f>
        <v>CNC</v>
      </c>
      <c r="M890" s="4">
        <v>0</v>
      </c>
      <c r="N890" s="4">
        <v>0</v>
      </c>
      <c r="O890" s="4" t="str">
        <v>1800906003_</v>
      </c>
      <c r="P890" s="4" t="str">
        <v>1800906003_</v>
      </c>
      <c r="Q890" s="4" t="str">
        <v>CNC/BP chung</v>
      </c>
      <c r="R890" s="4" t="e">
        <v>#N/A</v>
      </c>
      <c r="S890" s="4" t="str">
        <v>-</v>
      </c>
    </row>
    <row r="891" spans="3:19" ht="13.8" x14ac:dyDescent="0.3">
      <c r="C891" s="1" t="s">
        <v>3015</v>
      </c>
      <c r="D891" s="1" t="s">
        <v>3016</v>
      </c>
      <c r="E891" s="1" t="s">
        <v>2082</v>
      </c>
      <c r="F891" s="1" t="s">
        <v>4</v>
      </c>
      <c r="G891" s="1"/>
      <c r="H891" s="1"/>
      <c r="I891" s="1"/>
      <c r="J891" s="1" t="s">
        <v>3668</v>
      </c>
      <c r="K891">
        <f>_xlfn.XLOOKUP(L_CC[[#This Row],[PC center]],L_PC[Profit center],L_PC[PC name])</f>
        <v>0</v>
      </c>
      <c r="L891" t="str">
        <f>_xlfn.XLOOKUP(L_CC[[#This Row],[Fund center]],L_FC[Fund center],L_FC[Site],"")</f>
        <v>CNC</v>
      </c>
      <c r="M891" s="4">
        <v>0</v>
      </c>
      <c r="N891" s="4">
        <v>0</v>
      </c>
      <c r="O891" s="4" t="str">
        <v>1800906004_</v>
      </c>
      <c r="P891" s="4" t="str">
        <v>1800906004_</v>
      </c>
      <c r="Q891" s="4" t="str">
        <v>CNC/BP chung</v>
      </c>
      <c r="R891" s="4" t="e">
        <v>#N/A</v>
      </c>
      <c r="S891" s="4" t="str">
        <v>-</v>
      </c>
    </row>
    <row r="892" spans="3:19" ht="13.8" x14ac:dyDescent="0.3">
      <c r="C892" s="1" t="s">
        <v>3017</v>
      </c>
      <c r="D892" s="1" t="s">
        <v>3018</v>
      </c>
      <c r="E892" s="1" t="s">
        <v>2082</v>
      </c>
      <c r="F892" s="1" t="s">
        <v>4</v>
      </c>
      <c r="G892" s="1"/>
      <c r="H892" s="1"/>
      <c r="I892" s="1"/>
      <c r="J892" s="1" t="s">
        <v>3668</v>
      </c>
      <c r="K892">
        <f>_xlfn.XLOOKUP(L_CC[[#This Row],[PC center]],L_PC[Profit center],L_PC[PC name])</f>
        <v>0</v>
      </c>
      <c r="L892" t="str">
        <f>_xlfn.XLOOKUP(L_CC[[#This Row],[Fund center]],L_FC[Fund center],L_FC[Site],"")</f>
        <v>CNC</v>
      </c>
      <c r="M892" s="4">
        <v>0</v>
      </c>
      <c r="N892" s="4">
        <v>0</v>
      </c>
      <c r="O892" s="4" t="str">
        <v>1800906005_</v>
      </c>
      <c r="P892" s="4" t="str">
        <v>1800906005_</v>
      </c>
      <c r="Q892" s="4" t="str">
        <v>CNC/BP chung</v>
      </c>
      <c r="R892" s="4" t="e">
        <v>#N/A</v>
      </c>
      <c r="S892" s="4" t="str">
        <v>-</v>
      </c>
    </row>
    <row r="893" spans="3:19" ht="13.8" x14ac:dyDescent="0.3">
      <c r="C893" s="1" t="s">
        <v>3019</v>
      </c>
      <c r="D893" s="1" t="s">
        <v>3020</v>
      </c>
      <c r="E893" s="1" t="s">
        <v>2082</v>
      </c>
      <c r="F893" s="1" t="s">
        <v>4</v>
      </c>
      <c r="G893" s="1"/>
      <c r="H893" s="1"/>
      <c r="I893" s="1"/>
      <c r="J893" s="1" t="s">
        <v>3668</v>
      </c>
      <c r="K893">
        <f>_xlfn.XLOOKUP(L_CC[[#This Row],[PC center]],L_PC[Profit center],L_PC[PC name])</f>
        <v>0</v>
      </c>
      <c r="L893" t="str">
        <f>_xlfn.XLOOKUP(L_CC[[#This Row],[Fund center]],L_FC[Fund center],L_FC[Site],"")</f>
        <v>CNC</v>
      </c>
      <c r="M893" s="4">
        <v>0</v>
      </c>
      <c r="N893" s="4">
        <v>0</v>
      </c>
      <c r="O893" s="4" t="str">
        <v>1800906007_</v>
      </c>
      <c r="P893" s="4" t="str">
        <v>1800906007_</v>
      </c>
      <c r="Q893" s="4" t="str">
        <v>CNC/BP chung</v>
      </c>
      <c r="R893" s="4" t="e">
        <v>#N/A</v>
      </c>
      <c r="S893" s="4" t="str">
        <v>-</v>
      </c>
    </row>
    <row r="894" spans="3:19" ht="13.8" x14ac:dyDescent="0.3">
      <c r="C894" s="1" t="s">
        <v>3021</v>
      </c>
      <c r="D894" s="1" t="s">
        <v>3022</v>
      </c>
      <c r="E894" s="1" t="s">
        <v>2082</v>
      </c>
      <c r="F894" s="1" t="s">
        <v>4</v>
      </c>
      <c r="G894" s="1"/>
      <c r="H894" s="1"/>
      <c r="I894" s="1"/>
      <c r="J894" s="1" t="s">
        <v>3668</v>
      </c>
      <c r="K894">
        <f>_xlfn.XLOOKUP(L_CC[[#This Row],[PC center]],L_PC[Profit center],L_PC[PC name])</f>
        <v>0</v>
      </c>
      <c r="L894" t="str">
        <f>_xlfn.XLOOKUP(L_CC[[#This Row],[Fund center]],L_FC[Fund center],L_FC[Site],"")</f>
        <v>CNC</v>
      </c>
      <c r="M894" s="4">
        <v>0</v>
      </c>
      <c r="N894" s="4">
        <v>0</v>
      </c>
      <c r="O894" s="4" t="str">
        <v>1800906008_</v>
      </c>
      <c r="P894" s="4" t="str">
        <v>1800906008_</v>
      </c>
      <c r="Q894" s="4" t="str">
        <v>CNC/BP chung</v>
      </c>
      <c r="R894" s="4" t="e">
        <v>#N/A</v>
      </c>
      <c r="S894" s="4" t="str">
        <v>-</v>
      </c>
    </row>
    <row r="895" spans="3:19" ht="13.8" x14ac:dyDescent="0.3">
      <c r="C895" s="1" t="s">
        <v>3023</v>
      </c>
      <c r="D895" s="1" t="s">
        <v>3024</v>
      </c>
      <c r="E895" s="1" t="s">
        <v>2082</v>
      </c>
      <c r="F895" s="1" t="s">
        <v>4</v>
      </c>
      <c r="G895" s="1"/>
      <c r="H895" s="1"/>
      <c r="I895" s="1"/>
      <c r="J895" s="1" t="s">
        <v>3668</v>
      </c>
      <c r="K895">
        <f>_xlfn.XLOOKUP(L_CC[[#This Row],[PC center]],L_PC[Profit center],L_PC[PC name])</f>
        <v>0</v>
      </c>
      <c r="L895" t="str">
        <f>_xlfn.XLOOKUP(L_CC[[#This Row],[Fund center]],L_FC[Fund center],L_FC[Site],"")</f>
        <v>CNC</v>
      </c>
      <c r="M895" s="4">
        <v>0</v>
      </c>
      <c r="N895" s="4">
        <v>0</v>
      </c>
      <c r="O895" s="4" t="str">
        <v>1800906009_</v>
      </c>
      <c r="P895" s="4" t="str">
        <v>1800906009_</v>
      </c>
      <c r="Q895" s="4" t="str">
        <v>CNC/BP chung</v>
      </c>
      <c r="R895" s="4" t="e">
        <v>#N/A</v>
      </c>
      <c r="S895" s="4" t="str">
        <v>-</v>
      </c>
    </row>
    <row r="896" spans="3:19" ht="13.8" x14ac:dyDescent="0.3">
      <c r="C896" s="1" t="s">
        <v>3025</v>
      </c>
      <c r="D896" s="1" t="s">
        <v>3026</v>
      </c>
      <c r="E896" s="1" t="s">
        <v>2082</v>
      </c>
      <c r="F896" s="1" t="s">
        <v>4</v>
      </c>
      <c r="G896" s="1"/>
      <c r="H896" s="1"/>
      <c r="I896" s="1"/>
      <c r="J896" s="1" t="s">
        <v>3668</v>
      </c>
      <c r="K896">
        <f>_xlfn.XLOOKUP(L_CC[[#This Row],[PC center]],L_PC[Profit center],L_PC[PC name])</f>
        <v>0</v>
      </c>
      <c r="L896" t="str">
        <f>_xlfn.XLOOKUP(L_CC[[#This Row],[Fund center]],L_FC[Fund center],L_FC[Site],"")</f>
        <v>CNC</v>
      </c>
      <c r="M896" s="4">
        <v>0</v>
      </c>
      <c r="N896" s="4">
        <v>0</v>
      </c>
      <c r="O896" s="4" t="str">
        <v>1800906010_</v>
      </c>
      <c r="P896" s="4" t="str">
        <v>1800906010_</v>
      </c>
      <c r="Q896" s="4" t="str">
        <v>CNC/BP chung</v>
      </c>
      <c r="R896" s="4" t="e">
        <v>#N/A</v>
      </c>
      <c r="S896" s="4" t="str">
        <v>-</v>
      </c>
    </row>
    <row r="897" spans="3:19" ht="13.8" x14ac:dyDescent="0.3">
      <c r="C897" s="1" t="s">
        <v>3027</v>
      </c>
      <c r="D897" s="1" t="s">
        <v>3028</v>
      </c>
      <c r="E897" s="1" t="s">
        <v>2082</v>
      </c>
      <c r="F897" s="1" t="s">
        <v>4</v>
      </c>
      <c r="G897" s="1"/>
      <c r="H897" s="1"/>
      <c r="I897" s="1"/>
      <c r="J897" s="1" t="s">
        <v>3668</v>
      </c>
      <c r="K897">
        <f>_xlfn.XLOOKUP(L_CC[[#This Row],[PC center]],L_PC[Profit center],L_PC[PC name])</f>
        <v>0</v>
      </c>
      <c r="L897" t="str">
        <f>_xlfn.XLOOKUP(L_CC[[#This Row],[Fund center]],L_FC[Fund center],L_FC[Site],"")</f>
        <v>CNC</v>
      </c>
      <c r="M897" s="4">
        <v>0</v>
      </c>
      <c r="N897" s="4">
        <v>0</v>
      </c>
      <c r="O897" s="4" t="str">
        <v>1800906011_</v>
      </c>
      <c r="P897" s="4" t="str">
        <v>1800906011_</v>
      </c>
      <c r="Q897" s="4" t="str">
        <v>CNC/BP chung</v>
      </c>
      <c r="R897" s="4" t="e">
        <v>#N/A</v>
      </c>
      <c r="S897" s="4" t="str">
        <v>-</v>
      </c>
    </row>
    <row r="898" spans="3:19" ht="13.8" x14ac:dyDescent="0.3">
      <c r="C898" s="1" t="s">
        <v>3029</v>
      </c>
      <c r="D898" s="1" t="s">
        <v>3030</v>
      </c>
      <c r="E898" s="1" t="s">
        <v>2082</v>
      </c>
      <c r="F898" s="1" t="s">
        <v>4</v>
      </c>
      <c r="G898" s="1"/>
      <c r="H898" s="1"/>
      <c r="I898" s="1"/>
      <c r="J898" s="1" t="s">
        <v>3668</v>
      </c>
      <c r="K898">
        <f>_xlfn.XLOOKUP(L_CC[[#This Row],[PC center]],L_PC[Profit center],L_PC[PC name])</f>
        <v>0</v>
      </c>
      <c r="L898" t="str">
        <f>_xlfn.XLOOKUP(L_CC[[#This Row],[Fund center]],L_FC[Fund center],L_FC[Site],"")</f>
        <v>CNC</v>
      </c>
      <c r="M898" s="4">
        <v>0</v>
      </c>
      <c r="N898" s="4">
        <v>0</v>
      </c>
      <c r="O898" s="4" t="str">
        <v>1800906012_</v>
      </c>
      <c r="P898" s="4" t="str">
        <v>1800906012_</v>
      </c>
      <c r="Q898" s="4" t="str">
        <v>CNC/BP chung</v>
      </c>
      <c r="R898" s="4" t="e">
        <v>#N/A</v>
      </c>
      <c r="S898" s="4" t="str">
        <v>-</v>
      </c>
    </row>
    <row r="899" spans="3:19" ht="13.8" x14ac:dyDescent="0.3">
      <c r="C899" s="1" t="s">
        <v>3031</v>
      </c>
      <c r="D899" s="1" t="s">
        <v>3032</v>
      </c>
      <c r="E899" s="1" t="s">
        <v>2082</v>
      </c>
      <c r="F899" s="1" t="s">
        <v>4</v>
      </c>
      <c r="G899" s="1"/>
      <c r="H899" s="1"/>
      <c r="I899" s="1"/>
      <c r="J899" s="1" t="s">
        <v>3668</v>
      </c>
      <c r="K899">
        <f>_xlfn.XLOOKUP(L_CC[[#This Row],[PC center]],L_PC[Profit center],L_PC[PC name])</f>
        <v>0</v>
      </c>
      <c r="L899" t="str">
        <f>_xlfn.XLOOKUP(L_CC[[#This Row],[Fund center]],L_FC[Fund center],L_FC[Site],"")</f>
        <v>CNC</v>
      </c>
      <c r="M899" s="4">
        <v>0</v>
      </c>
      <c r="N899" s="4">
        <v>0</v>
      </c>
      <c r="O899" s="4" t="str">
        <v>1800906013_</v>
      </c>
      <c r="P899" s="4" t="str">
        <v>1800906013_</v>
      </c>
      <c r="Q899" s="4" t="str">
        <v>CNC/BP chung</v>
      </c>
      <c r="R899" s="4" t="e">
        <v>#N/A</v>
      </c>
      <c r="S899" s="4" t="str">
        <v>-</v>
      </c>
    </row>
    <row r="900" spans="3:19" ht="13.8" x14ac:dyDescent="0.3">
      <c r="C900" s="1" t="s">
        <v>3033</v>
      </c>
      <c r="D900" s="1" t="s">
        <v>3034</v>
      </c>
      <c r="E900" s="1" t="s">
        <v>2082</v>
      </c>
      <c r="F900" s="1" t="s">
        <v>4</v>
      </c>
      <c r="G900" s="1"/>
      <c r="H900" s="1"/>
      <c r="I900" s="1"/>
      <c r="J900" s="1" t="s">
        <v>3668</v>
      </c>
      <c r="K900">
        <f>_xlfn.XLOOKUP(L_CC[[#This Row],[PC center]],L_PC[Profit center],L_PC[PC name])</f>
        <v>0</v>
      </c>
      <c r="L900" t="str">
        <f>_xlfn.XLOOKUP(L_CC[[#This Row],[Fund center]],L_FC[Fund center],L_FC[Site],"")</f>
        <v>CNC</v>
      </c>
      <c r="M900" s="4">
        <v>0</v>
      </c>
      <c r="N900" s="4">
        <v>0</v>
      </c>
      <c r="O900" s="4" t="str">
        <v>1800906014_</v>
      </c>
      <c r="P900" s="4" t="str">
        <v>1800906014_</v>
      </c>
      <c r="Q900" s="4" t="str">
        <v>CNC/BP chung</v>
      </c>
      <c r="R900" s="4" t="e">
        <v>#N/A</v>
      </c>
      <c r="S900" s="4" t="str">
        <v>-</v>
      </c>
    </row>
    <row r="901" spans="3:19" ht="13.8" x14ac:dyDescent="0.3">
      <c r="C901" s="1" t="s">
        <v>3035</v>
      </c>
      <c r="D901" s="1" t="s">
        <v>3036</v>
      </c>
      <c r="E901" s="1" t="s">
        <v>2082</v>
      </c>
      <c r="F901" s="1" t="s">
        <v>4</v>
      </c>
      <c r="G901" s="1"/>
      <c r="H901" s="1"/>
      <c r="I901" s="1"/>
      <c r="J901" s="1" t="s">
        <v>3668</v>
      </c>
      <c r="K901">
        <f>_xlfn.XLOOKUP(L_CC[[#This Row],[PC center]],L_PC[Profit center],L_PC[PC name])</f>
        <v>0</v>
      </c>
      <c r="L901" t="str">
        <f>_xlfn.XLOOKUP(L_CC[[#This Row],[Fund center]],L_FC[Fund center],L_FC[Site],"")</f>
        <v>CNC</v>
      </c>
      <c r="M901" s="4">
        <v>0</v>
      </c>
      <c r="N901" s="4">
        <v>0</v>
      </c>
      <c r="O901" s="4" t="str">
        <v>1800906015_</v>
      </c>
      <c r="P901" s="4" t="str">
        <v>1800906015_</v>
      </c>
      <c r="Q901" s="4" t="str">
        <v>CNC/BP chung</v>
      </c>
      <c r="R901" s="4" t="e">
        <v>#N/A</v>
      </c>
      <c r="S901" s="4" t="str">
        <v>-</v>
      </c>
    </row>
    <row r="902" spans="3:19" ht="13.8" x14ac:dyDescent="0.3">
      <c r="C902" s="1" t="s">
        <v>3037</v>
      </c>
      <c r="D902" s="1" t="s">
        <v>3038</v>
      </c>
      <c r="E902" s="1" t="s">
        <v>2082</v>
      </c>
      <c r="F902" s="1" t="s">
        <v>4</v>
      </c>
      <c r="G902" s="1"/>
      <c r="H902" s="1"/>
      <c r="I902" s="1"/>
      <c r="J902" s="1" t="s">
        <v>3668</v>
      </c>
      <c r="K902">
        <f>_xlfn.XLOOKUP(L_CC[[#This Row],[PC center]],L_PC[Profit center],L_PC[PC name])</f>
        <v>0</v>
      </c>
      <c r="L902" t="str">
        <f>_xlfn.XLOOKUP(L_CC[[#This Row],[Fund center]],L_FC[Fund center],L_FC[Site],"")</f>
        <v>CNC</v>
      </c>
      <c r="M902" s="4">
        <v>0</v>
      </c>
      <c r="N902" s="4">
        <v>0</v>
      </c>
      <c r="O902" s="4" t="str">
        <v>1800906016_</v>
      </c>
      <c r="P902" s="4" t="str">
        <v>1800906016_</v>
      </c>
      <c r="Q902" s="4" t="str">
        <v>CNC/BP chung</v>
      </c>
      <c r="R902" s="4" t="e">
        <v>#N/A</v>
      </c>
      <c r="S902" s="4" t="str">
        <v>-</v>
      </c>
    </row>
    <row r="903" spans="3:19" ht="13.8" x14ac:dyDescent="0.3">
      <c r="C903" s="1" t="s">
        <v>3039</v>
      </c>
      <c r="D903" s="1" t="s">
        <v>3040</v>
      </c>
      <c r="E903" s="1" t="s">
        <v>2082</v>
      </c>
      <c r="F903" s="1" t="s">
        <v>4</v>
      </c>
      <c r="G903" s="1"/>
      <c r="H903" s="1"/>
      <c r="I903" s="1"/>
      <c r="J903" s="1" t="s">
        <v>3668</v>
      </c>
      <c r="K903">
        <f>_xlfn.XLOOKUP(L_CC[[#This Row],[PC center]],L_PC[Profit center],L_PC[PC name])</f>
        <v>0</v>
      </c>
      <c r="L903" t="str">
        <f>_xlfn.XLOOKUP(L_CC[[#This Row],[Fund center]],L_FC[Fund center],L_FC[Site],"")</f>
        <v>CNC</v>
      </c>
      <c r="M903" s="4">
        <v>0</v>
      </c>
      <c r="N903" s="4">
        <v>0</v>
      </c>
      <c r="O903" s="4" t="str">
        <v>1800906017_</v>
      </c>
      <c r="P903" s="4" t="str">
        <v>1800906017_</v>
      </c>
      <c r="Q903" s="4" t="str">
        <v>CNC/BP chung</v>
      </c>
      <c r="R903" s="4" t="e">
        <v>#N/A</v>
      </c>
      <c r="S903" s="4" t="str">
        <v>-</v>
      </c>
    </row>
    <row r="904" spans="3:19" ht="13.8" x14ac:dyDescent="0.3">
      <c r="C904" s="1" t="s">
        <v>3041</v>
      </c>
      <c r="D904" s="1" t="s">
        <v>3042</v>
      </c>
      <c r="E904" s="1" t="s">
        <v>2082</v>
      </c>
      <c r="F904" s="1" t="s">
        <v>4</v>
      </c>
      <c r="G904" s="1"/>
      <c r="H904" s="1"/>
      <c r="I904" s="1"/>
      <c r="J904" s="1" t="s">
        <v>3668</v>
      </c>
      <c r="K904">
        <f>_xlfn.XLOOKUP(L_CC[[#This Row],[PC center]],L_PC[Profit center],L_PC[PC name])</f>
        <v>0</v>
      </c>
      <c r="L904" t="str">
        <f>_xlfn.XLOOKUP(L_CC[[#This Row],[Fund center]],L_FC[Fund center],L_FC[Site],"")</f>
        <v>CNC</v>
      </c>
      <c r="M904" s="4">
        <v>0</v>
      </c>
      <c r="N904" s="4">
        <v>0</v>
      </c>
      <c r="O904" s="4" t="str">
        <v>1800906018_</v>
      </c>
      <c r="P904" s="4" t="str">
        <v>1800906018_</v>
      </c>
      <c r="Q904" s="4" t="str">
        <v>CNC/BP chung</v>
      </c>
      <c r="R904" s="4" t="e">
        <v>#N/A</v>
      </c>
      <c r="S904" s="4" t="str">
        <v>-</v>
      </c>
    </row>
    <row r="905" spans="3:19" ht="13.8" x14ac:dyDescent="0.3">
      <c r="C905" s="1" t="s">
        <v>3043</v>
      </c>
      <c r="D905" s="1" t="s">
        <v>3044</v>
      </c>
      <c r="E905" s="1" t="s">
        <v>2082</v>
      </c>
      <c r="F905" s="1" t="s">
        <v>4</v>
      </c>
      <c r="G905" s="1"/>
      <c r="H905" s="1"/>
      <c r="I905" s="1"/>
      <c r="J905" s="1" t="s">
        <v>3668</v>
      </c>
      <c r="K905">
        <f>_xlfn.XLOOKUP(L_CC[[#This Row],[PC center]],L_PC[Profit center],L_PC[PC name])</f>
        <v>0</v>
      </c>
      <c r="L905" t="str">
        <f>_xlfn.XLOOKUP(L_CC[[#This Row],[Fund center]],L_FC[Fund center],L_FC[Site],"")</f>
        <v>CNC</v>
      </c>
      <c r="M905" s="4">
        <v>0</v>
      </c>
      <c r="N905" s="4">
        <v>0</v>
      </c>
      <c r="O905" s="4" t="str">
        <v>1800906019_</v>
      </c>
      <c r="P905" s="4" t="str">
        <v>1800906019_</v>
      </c>
      <c r="Q905" s="4" t="str">
        <v>CNC/BP chung</v>
      </c>
      <c r="R905" s="4" t="e">
        <v>#N/A</v>
      </c>
      <c r="S905" s="4" t="str">
        <v>-</v>
      </c>
    </row>
    <row r="906" spans="3:19" ht="13.8" x14ac:dyDescent="0.3">
      <c r="C906" s="1" t="s">
        <v>815</v>
      </c>
      <c r="D906" s="1" t="s">
        <v>3045</v>
      </c>
      <c r="E906" s="1" t="s">
        <v>2082</v>
      </c>
      <c r="F906" s="1" t="s">
        <v>4</v>
      </c>
      <c r="G906" s="1"/>
      <c r="H906" s="1"/>
      <c r="I906" s="1"/>
      <c r="J906" s="1" t="s">
        <v>3668</v>
      </c>
      <c r="K906">
        <f>_xlfn.XLOOKUP(L_CC[[#This Row],[PC center]],L_PC[Profit center],L_PC[PC name])</f>
        <v>0</v>
      </c>
      <c r="L906" t="str">
        <f>_xlfn.XLOOKUP(L_CC[[#This Row],[Fund center]],L_FC[Fund center],L_FC[Site],"")</f>
        <v>CNC</v>
      </c>
      <c r="M906" s="4">
        <v>0</v>
      </c>
      <c r="N906" s="4">
        <v>0</v>
      </c>
      <c r="O906" s="4" t="str">
        <v>1800906020_</v>
      </c>
      <c r="P906" s="4" t="str">
        <v>1800906020_</v>
      </c>
      <c r="Q906" s="4" t="str">
        <v>CNC/BP chung</v>
      </c>
      <c r="R906" s="4" t="e">
        <v>#N/A</v>
      </c>
      <c r="S906" s="4" t="str">
        <v>-</v>
      </c>
    </row>
    <row r="907" spans="3:19" ht="13.8" x14ac:dyDescent="0.3">
      <c r="C907" s="1" t="s">
        <v>816</v>
      </c>
      <c r="D907" s="1" t="s">
        <v>3046</v>
      </c>
      <c r="E907" s="1" t="s">
        <v>2082</v>
      </c>
      <c r="F907" s="1" t="s">
        <v>4</v>
      </c>
      <c r="G907" s="1"/>
      <c r="H907" s="1"/>
      <c r="I907" s="1"/>
      <c r="J907" s="1" t="s">
        <v>3668</v>
      </c>
      <c r="K907">
        <f>_xlfn.XLOOKUP(L_CC[[#This Row],[PC center]],L_PC[Profit center],L_PC[PC name])</f>
        <v>0</v>
      </c>
      <c r="L907" t="str">
        <f>_xlfn.XLOOKUP(L_CC[[#This Row],[Fund center]],L_FC[Fund center],L_FC[Site],"")</f>
        <v>CNC</v>
      </c>
      <c r="M907" s="4">
        <v>0</v>
      </c>
      <c r="N907" s="4">
        <v>0</v>
      </c>
      <c r="O907" s="4" t="str">
        <v>1800906021_</v>
      </c>
      <c r="P907" s="4" t="str">
        <v>1800906021_</v>
      </c>
      <c r="Q907" s="4" t="str">
        <v>CNC/BP chung</v>
      </c>
      <c r="R907" s="4" t="e">
        <v>#N/A</v>
      </c>
      <c r="S907" s="4" t="str">
        <v>-</v>
      </c>
    </row>
    <row r="908" spans="3:19" ht="13.8" x14ac:dyDescent="0.3">
      <c r="C908" s="1" t="s">
        <v>817</v>
      </c>
      <c r="D908" s="1" t="s">
        <v>818</v>
      </c>
      <c r="E908" s="1" t="s">
        <v>2082</v>
      </c>
      <c r="F908" s="1" t="s">
        <v>4</v>
      </c>
      <c r="G908" s="1"/>
      <c r="H908" s="1"/>
      <c r="I908" s="1"/>
      <c r="J908" s="1" t="s">
        <v>3668</v>
      </c>
      <c r="K908">
        <f>_xlfn.XLOOKUP(L_CC[[#This Row],[PC center]],L_PC[Profit center],L_PC[PC name])</f>
        <v>0</v>
      </c>
      <c r="L908" t="str">
        <f>_xlfn.XLOOKUP(L_CC[[#This Row],[Fund center]],L_FC[Fund center],L_FC[Site],"")</f>
        <v>CNC</v>
      </c>
      <c r="M908" s="4">
        <v>0</v>
      </c>
      <c r="N908" s="4">
        <v>0</v>
      </c>
      <c r="O908" s="4" t="str">
        <v>1800906022_</v>
      </c>
      <c r="P908" s="4" t="str">
        <v>1800906022_</v>
      </c>
      <c r="Q908" s="4" t="str">
        <v>CNC/BP chung</v>
      </c>
      <c r="R908" s="4" t="e">
        <v>#N/A</v>
      </c>
      <c r="S908" s="4" t="str">
        <v>-</v>
      </c>
    </row>
    <row r="909" spans="3:19" ht="13.8" x14ac:dyDescent="0.3">
      <c r="C909" s="1" t="s">
        <v>819</v>
      </c>
      <c r="D909" s="1" t="s">
        <v>820</v>
      </c>
      <c r="E909" s="1" t="s">
        <v>2082</v>
      </c>
      <c r="F909" s="1" t="s">
        <v>4</v>
      </c>
      <c r="G909" s="1"/>
      <c r="H909" s="1"/>
      <c r="I909" s="1"/>
      <c r="J909" s="1" t="s">
        <v>3668</v>
      </c>
      <c r="K909">
        <f>_xlfn.XLOOKUP(L_CC[[#This Row],[PC center]],L_PC[Profit center],L_PC[PC name])</f>
        <v>0</v>
      </c>
      <c r="L909" t="str">
        <f>_xlfn.XLOOKUP(L_CC[[#This Row],[Fund center]],L_FC[Fund center],L_FC[Site],"")</f>
        <v>CNC</v>
      </c>
      <c r="M909" s="4">
        <v>0</v>
      </c>
      <c r="N909" s="4">
        <v>0</v>
      </c>
      <c r="O909" s="4" t="str">
        <v>1800906023_</v>
      </c>
      <c r="P909" s="4" t="str">
        <v>1800906023_</v>
      </c>
      <c r="Q909" s="4" t="str">
        <v>CNC/BP chung</v>
      </c>
      <c r="R909" s="4" t="e">
        <v>#N/A</v>
      </c>
      <c r="S909" s="4" t="str">
        <v>-</v>
      </c>
    </row>
    <row r="910" spans="3:19" ht="13.8" x14ac:dyDescent="0.3">
      <c r="C910" s="1" t="s">
        <v>821</v>
      </c>
      <c r="D910" s="1" t="s">
        <v>822</v>
      </c>
      <c r="E910" s="1" t="s">
        <v>2082</v>
      </c>
      <c r="F910" s="1" t="s">
        <v>4</v>
      </c>
      <c r="G910" s="1"/>
      <c r="H910" s="1"/>
      <c r="I910" s="1"/>
      <c r="J910" s="1" t="s">
        <v>3668</v>
      </c>
      <c r="K910">
        <f>_xlfn.XLOOKUP(L_CC[[#This Row],[PC center]],L_PC[Profit center],L_PC[PC name])</f>
        <v>0</v>
      </c>
      <c r="L910" t="str">
        <f>_xlfn.XLOOKUP(L_CC[[#This Row],[Fund center]],L_FC[Fund center],L_FC[Site],"")</f>
        <v>CNC</v>
      </c>
      <c r="M910" s="4">
        <v>0</v>
      </c>
      <c r="N910" s="4">
        <v>0</v>
      </c>
      <c r="O910" s="4" t="str">
        <v>1800906024_</v>
      </c>
      <c r="P910" s="4" t="str">
        <v>1800906024_</v>
      </c>
      <c r="Q910" s="4" t="str">
        <v>CNC/BP chung</v>
      </c>
      <c r="R910" s="4" t="e">
        <v>#N/A</v>
      </c>
      <c r="S910" s="4" t="str">
        <v>-</v>
      </c>
    </row>
    <row r="911" spans="3:19" ht="13.8" x14ac:dyDescent="0.3">
      <c r="C911" s="1" t="s">
        <v>823</v>
      </c>
      <c r="D911" s="1" t="s">
        <v>3047</v>
      </c>
      <c r="E911" s="1" t="s">
        <v>2082</v>
      </c>
      <c r="F911" s="1" t="s">
        <v>4</v>
      </c>
      <c r="G911" s="1"/>
      <c r="H911" s="1"/>
      <c r="I911" s="1"/>
      <c r="J911" s="1" t="s">
        <v>3668</v>
      </c>
      <c r="K911">
        <f>_xlfn.XLOOKUP(L_CC[[#This Row],[PC center]],L_PC[Profit center],L_PC[PC name])</f>
        <v>0</v>
      </c>
      <c r="L911" t="str">
        <f>_xlfn.XLOOKUP(L_CC[[#This Row],[Fund center]],L_FC[Fund center],L_FC[Site],"")</f>
        <v>CNC</v>
      </c>
      <c r="M911" s="4">
        <v>0</v>
      </c>
      <c r="N911" s="4">
        <v>0</v>
      </c>
      <c r="O911" s="4" t="str">
        <v>1800906025_</v>
      </c>
      <c r="P911" s="4" t="str">
        <v>1800906025_</v>
      </c>
      <c r="Q911" s="4" t="str">
        <v>CNC/BP chung</v>
      </c>
      <c r="R911" s="4" t="e">
        <v>#N/A</v>
      </c>
      <c r="S911" s="4" t="str">
        <v>-</v>
      </c>
    </row>
    <row r="912" spans="3:19" ht="13.8" x14ac:dyDescent="0.3">
      <c r="C912" s="1" t="s">
        <v>824</v>
      </c>
      <c r="D912" s="1" t="s">
        <v>825</v>
      </c>
      <c r="E912" s="1" t="s">
        <v>2082</v>
      </c>
      <c r="F912" s="1" t="s">
        <v>4</v>
      </c>
      <c r="G912" s="1"/>
      <c r="H912" s="1"/>
      <c r="I912" s="1"/>
      <c r="J912" s="1" t="s">
        <v>3668</v>
      </c>
      <c r="K912">
        <f>_xlfn.XLOOKUP(L_CC[[#This Row],[PC center]],L_PC[Profit center],L_PC[PC name])</f>
        <v>0</v>
      </c>
      <c r="L912" t="str">
        <f>_xlfn.XLOOKUP(L_CC[[#This Row],[Fund center]],L_FC[Fund center],L_FC[Site],"")</f>
        <v>CNC</v>
      </c>
      <c r="M912" s="4">
        <v>0</v>
      </c>
      <c r="N912" s="4">
        <v>0</v>
      </c>
      <c r="O912" s="4" t="str">
        <v>1800906026_</v>
      </c>
      <c r="P912" s="4" t="str">
        <v>1800906026_</v>
      </c>
      <c r="Q912" s="4" t="str">
        <v>CNC/BP chung</v>
      </c>
      <c r="R912" s="4" t="e">
        <v>#N/A</v>
      </c>
      <c r="S912" s="4" t="str">
        <v>-</v>
      </c>
    </row>
    <row r="913" spans="3:19" ht="13.8" x14ac:dyDescent="0.3">
      <c r="C913" s="1" t="s">
        <v>826</v>
      </c>
      <c r="D913" s="1" t="s">
        <v>827</v>
      </c>
      <c r="E913" s="1" t="s">
        <v>2082</v>
      </c>
      <c r="F913" s="1" t="s">
        <v>4</v>
      </c>
      <c r="G913" s="1"/>
      <c r="H913" s="1"/>
      <c r="I913" s="1"/>
      <c r="J913" s="1" t="s">
        <v>3668</v>
      </c>
      <c r="K913">
        <f>_xlfn.XLOOKUP(L_CC[[#This Row],[PC center]],L_PC[Profit center],L_PC[PC name])</f>
        <v>0</v>
      </c>
      <c r="L913" t="str">
        <f>_xlfn.XLOOKUP(L_CC[[#This Row],[Fund center]],L_FC[Fund center],L_FC[Site],"")</f>
        <v>CNC</v>
      </c>
      <c r="M913" s="4">
        <v>0</v>
      </c>
      <c r="N913" s="4">
        <v>0</v>
      </c>
      <c r="O913" s="4" t="str">
        <v>1800906027_</v>
      </c>
      <c r="P913" s="4" t="str">
        <v>1800906027_</v>
      </c>
      <c r="Q913" s="4" t="str">
        <v>CNC/BP chung</v>
      </c>
      <c r="R913" s="4" t="e">
        <v>#N/A</v>
      </c>
      <c r="S913" s="4" t="str">
        <v>-</v>
      </c>
    </row>
    <row r="914" spans="3:19" ht="13.8" x14ac:dyDescent="0.3">
      <c r="C914" s="1" t="s">
        <v>828</v>
      </c>
      <c r="D914" s="1" t="s">
        <v>829</v>
      </c>
      <c r="E914" s="1" t="s">
        <v>2082</v>
      </c>
      <c r="F914" s="1" t="s">
        <v>4</v>
      </c>
      <c r="G914" s="1"/>
      <c r="H914" s="1"/>
      <c r="I914" s="1"/>
      <c r="J914" s="1" t="s">
        <v>3668</v>
      </c>
      <c r="K914">
        <f>_xlfn.XLOOKUP(L_CC[[#This Row],[PC center]],L_PC[Profit center],L_PC[PC name])</f>
        <v>0</v>
      </c>
      <c r="L914" t="str">
        <f>_xlfn.XLOOKUP(L_CC[[#This Row],[Fund center]],L_FC[Fund center],L_FC[Site],"")</f>
        <v>CNC</v>
      </c>
      <c r="M914" s="4">
        <v>0</v>
      </c>
      <c r="N914" s="4">
        <v>0</v>
      </c>
      <c r="O914" s="4" t="str">
        <v>1800906028_</v>
      </c>
      <c r="P914" s="4" t="str">
        <v>1800906028_</v>
      </c>
      <c r="Q914" s="4" t="str">
        <v>CNC/BP chung</v>
      </c>
      <c r="R914" s="4" t="e">
        <v>#N/A</v>
      </c>
      <c r="S914" s="4" t="str">
        <v>-</v>
      </c>
    </row>
    <row r="915" spans="3:19" ht="13.8" x14ac:dyDescent="0.3">
      <c r="C915" s="1" t="s">
        <v>830</v>
      </c>
      <c r="D915" s="1" t="s">
        <v>831</v>
      </c>
      <c r="E915" s="1" t="s">
        <v>2082</v>
      </c>
      <c r="F915" s="1" t="s">
        <v>4</v>
      </c>
      <c r="G915" s="1"/>
      <c r="H915" s="1"/>
      <c r="I915" s="1"/>
      <c r="J915" s="1" t="s">
        <v>3668</v>
      </c>
      <c r="K915">
        <f>_xlfn.XLOOKUP(L_CC[[#This Row],[PC center]],L_PC[Profit center],L_PC[PC name])</f>
        <v>0</v>
      </c>
      <c r="L915" t="str">
        <f>_xlfn.XLOOKUP(L_CC[[#This Row],[Fund center]],L_FC[Fund center],L_FC[Site],"")</f>
        <v>CNC</v>
      </c>
      <c r="M915" s="4">
        <v>0</v>
      </c>
      <c r="N915" s="4">
        <v>0</v>
      </c>
      <c r="O915" s="4" t="str">
        <v>1800906029_</v>
      </c>
      <c r="P915" s="4" t="str">
        <v>1800906029_</v>
      </c>
      <c r="Q915" s="4" t="str">
        <v>CNC/BP chung</v>
      </c>
      <c r="R915" s="4" t="e">
        <v>#N/A</v>
      </c>
      <c r="S915" s="4" t="str">
        <v>-</v>
      </c>
    </row>
    <row r="916" spans="3:19" ht="13.8" x14ac:dyDescent="0.3">
      <c r="C916" s="1" t="s">
        <v>832</v>
      </c>
      <c r="D916" s="1" t="s">
        <v>3048</v>
      </c>
      <c r="E916" s="1" t="s">
        <v>2082</v>
      </c>
      <c r="F916" s="1" t="s">
        <v>4</v>
      </c>
      <c r="G916" s="1"/>
      <c r="H916" s="1"/>
      <c r="I916" s="1"/>
      <c r="J916" s="1" t="s">
        <v>3668</v>
      </c>
      <c r="K916">
        <f>_xlfn.XLOOKUP(L_CC[[#This Row],[PC center]],L_PC[Profit center],L_PC[PC name])</f>
        <v>0</v>
      </c>
      <c r="L916" t="str">
        <f>_xlfn.XLOOKUP(L_CC[[#This Row],[Fund center]],L_FC[Fund center],L_FC[Site],"")</f>
        <v>CNC</v>
      </c>
      <c r="M916" s="4">
        <v>0</v>
      </c>
      <c r="N916" s="4">
        <v>0</v>
      </c>
      <c r="O916" s="4" t="str">
        <v>1800906030_</v>
      </c>
      <c r="P916" s="4" t="str">
        <v>1800906030_</v>
      </c>
      <c r="Q916" s="4" t="str">
        <v>CNC/BP chung</v>
      </c>
      <c r="R916" s="4" t="e">
        <v>#N/A</v>
      </c>
      <c r="S916" s="4" t="str">
        <v>-</v>
      </c>
    </row>
    <row r="917" spans="3:19" ht="13.8" x14ac:dyDescent="0.3">
      <c r="C917" s="1" t="s">
        <v>833</v>
      </c>
      <c r="D917" s="1" t="s">
        <v>834</v>
      </c>
      <c r="E917" s="1" t="s">
        <v>2082</v>
      </c>
      <c r="F917" s="1" t="s">
        <v>4</v>
      </c>
      <c r="G917" s="1"/>
      <c r="H917" s="1"/>
      <c r="I917" s="1"/>
      <c r="J917" s="1" t="s">
        <v>3668</v>
      </c>
      <c r="K917">
        <f>_xlfn.XLOOKUP(L_CC[[#This Row],[PC center]],L_PC[Profit center],L_PC[PC name])</f>
        <v>0</v>
      </c>
      <c r="L917" t="str">
        <f>_xlfn.XLOOKUP(L_CC[[#This Row],[Fund center]],L_FC[Fund center],L_FC[Site],"")</f>
        <v>CNC</v>
      </c>
      <c r="M917" s="4">
        <v>0</v>
      </c>
      <c r="N917" s="4">
        <v>0</v>
      </c>
      <c r="O917" s="4" t="str">
        <v>1800906031_</v>
      </c>
      <c r="P917" s="4" t="str">
        <v>1800906031_</v>
      </c>
      <c r="Q917" s="4" t="str">
        <v>CNC/BP chung</v>
      </c>
      <c r="R917" s="4" t="e">
        <v>#N/A</v>
      </c>
      <c r="S917" s="4" t="str">
        <v>-</v>
      </c>
    </row>
    <row r="918" spans="3:19" ht="13.8" x14ac:dyDescent="0.3">
      <c r="C918" s="1" t="s">
        <v>835</v>
      </c>
      <c r="D918" s="1" t="s">
        <v>836</v>
      </c>
      <c r="E918" s="1" t="s">
        <v>2082</v>
      </c>
      <c r="F918" s="1" t="s">
        <v>4</v>
      </c>
      <c r="G918" s="1"/>
      <c r="H918" s="1"/>
      <c r="I918" s="1"/>
      <c r="J918" s="1" t="s">
        <v>3668</v>
      </c>
      <c r="K918">
        <f>_xlfn.XLOOKUP(L_CC[[#This Row],[PC center]],L_PC[Profit center],L_PC[PC name])</f>
        <v>0</v>
      </c>
      <c r="L918" t="str">
        <f>_xlfn.XLOOKUP(L_CC[[#This Row],[Fund center]],L_FC[Fund center],L_FC[Site],"")</f>
        <v>CNC</v>
      </c>
      <c r="M918" s="4">
        <v>0</v>
      </c>
      <c r="N918" s="4">
        <v>0</v>
      </c>
      <c r="O918" s="4" t="str">
        <v>1800906032_</v>
      </c>
      <c r="P918" s="4" t="str">
        <v>1800906032_</v>
      </c>
      <c r="Q918" s="4" t="str">
        <v>CNC/BP chung</v>
      </c>
      <c r="R918" s="4" t="e">
        <v>#N/A</v>
      </c>
      <c r="S918" s="4" t="str">
        <v>-</v>
      </c>
    </row>
    <row r="919" spans="3:19" ht="13.8" x14ac:dyDescent="0.3">
      <c r="C919" s="1" t="s">
        <v>837</v>
      </c>
      <c r="D919" s="1" t="s">
        <v>838</v>
      </c>
      <c r="E919" s="1" t="s">
        <v>2082</v>
      </c>
      <c r="F919" s="1" t="s">
        <v>4</v>
      </c>
      <c r="G919" s="1"/>
      <c r="H919" s="1"/>
      <c r="I919" s="1"/>
      <c r="J919" s="1" t="s">
        <v>3668</v>
      </c>
      <c r="K919">
        <f>_xlfn.XLOOKUP(L_CC[[#This Row],[PC center]],L_PC[Profit center],L_PC[PC name])</f>
        <v>0</v>
      </c>
      <c r="L919" t="str">
        <f>_xlfn.XLOOKUP(L_CC[[#This Row],[Fund center]],L_FC[Fund center],L_FC[Site],"")</f>
        <v>CNC</v>
      </c>
      <c r="M919" s="4">
        <v>0</v>
      </c>
      <c r="N919" s="4">
        <v>0</v>
      </c>
      <c r="O919" s="4" t="str">
        <v>1800906033_</v>
      </c>
      <c r="P919" s="4" t="str">
        <v>1800906033_</v>
      </c>
      <c r="Q919" s="4" t="str">
        <v>CNC/BP chung</v>
      </c>
      <c r="R919" s="4" t="e">
        <v>#N/A</v>
      </c>
      <c r="S919" s="4" t="str">
        <v>-</v>
      </c>
    </row>
    <row r="920" spans="3:19" ht="13.8" x14ac:dyDescent="0.3">
      <c r="C920" s="1" t="s">
        <v>3049</v>
      </c>
      <c r="D920" s="1" t="s">
        <v>3050</v>
      </c>
      <c r="E920" s="1" t="s">
        <v>2082</v>
      </c>
      <c r="F920" s="1" t="s">
        <v>4</v>
      </c>
      <c r="G920" s="1"/>
      <c r="H920" s="1"/>
      <c r="I920" s="1"/>
      <c r="J920" s="1" t="s">
        <v>3668</v>
      </c>
      <c r="K920">
        <f>_xlfn.XLOOKUP(L_CC[[#This Row],[PC center]],L_PC[Profit center],L_PC[PC name])</f>
        <v>0</v>
      </c>
      <c r="L920" t="str">
        <f>_xlfn.XLOOKUP(L_CC[[#This Row],[Fund center]],L_FC[Fund center],L_FC[Site],"")</f>
        <v>CNC</v>
      </c>
      <c r="M920" s="4">
        <v>0</v>
      </c>
      <c r="N920" s="4">
        <v>0</v>
      </c>
      <c r="O920" s="4" t="str">
        <v>1800906034_</v>
      </c>
      <c r="P920" s="4" t="str">
        <v>1800906034_</v>
      </c>
      <c r="Q920" s="4" t="str">
        <v>CNC/BP chung</v>
      </c>
      <c r="R920" s="4" t="e">
        <v>#N/A</v>
      </c>
      <c r="S920" s="4" t="str">
        <v>-</v>
      </c>
    </row>
    <row r="921" spans="3:19" ht="13.8" x14ac:dyDescent="0.3">
      <c r="C921" s="1" t="s">
        <v>839</v>
      </c>
      <c r="D921" s="1" t="s">
        <v>3151</v>
      </c>
      <c r="E921" s="1" t="s">
        <v>2082</v>
      </c>
      <c r="F921" s="1" t="s">
        <v>4</v>
      </c>
      <c r="G921" s="1"/>
      <c r="H921" s="1"/>
      <c r="I921" s="1"/>
      <c r="J921" s="1" t="s">
        <v>3668</v>
      </c>
      <c r="K921">
        <f>_xlfn.XLOOKUP(L_CC[[#This Row],[PC center]],L_PC[Profit center],L_PC[PC name])</f>
        <v>0</v>
      </c>
      <c r="L921" t="str">
        <f>_xlfn.XLOOKUP(L_CC[[#This Row],[Fund center]],L_FC[Fund center],L_FC[Site],"")</f>
        <v>CNC</v>
      </c>
      <c r="M921" s="4">
        <v>0</v>
      </c>
      <c r="N921" s="4">
        <v>0</v>
      </c>
      <c r="O921" s="4" t="str">
        <v>1800906035_</v>
      </c>
      <c r="P921" s="4" t="str">
        <v>1800906035_</v>
      </c>
      <c r="Q921" s="4" t="str">
        <v>CNC/BP chung</v>
      </c>
      <c r="R921" s="4" t="e">
        <v>#N/A</v>
      </c>
      <c r="S921" s="4" t="str">
        <v>-</v>
      </c>
    </row>
    <row r="922" spans="3:19" ht="13.8" x14ac:dyDescent="0.3">
      <c r="C922" s="1" t="s">
        <v>840</v>
      </c>
      <c r="D922" s="1" t="s">
        <v>3152</v>
      </c>
      <c r="E922" s="1" t="s">
        <v>2082</v>
      </c>
      <c r="F922" s="1" t="s">
        <v>4</v>
      </c>
      <c r="G922" s="1"/>
      <c r="H922" s="1"/>
      <c r="I922" s="1"/>
      <c r="J922" s="1" t="s">
        <v>3668</v>
      </c>
      <c r="K922">
        <f>_xlfn.XLOOKUP(L_CC[[#This Row],[PC center]],L_PC[Profit center],L_PC[PC name])</f>
        <v>0</v>
      </c>
      <c r="L922" t="str">
        <f>_xlfn.XLOOKUP(L_CC[[#This Row],[Fund center]],L_FC[Fund center],L_FC[Site],"")</f>
        <v>CNC</v>
      </c>
      <c r="M922" s="4">
        <v>0</v>
      </c>
      <c r="N922" s="4">
        <v>0</v>
      </c>
      <c r="O922" s="4" t="str">
        <v>1800906036_</v>
      </c>
      <c r="P922" s="4" t="str">
        <v>1800906036_</v>
      </c>
      <c r="Q922" s="4" t="str">
        <v>CNC/BP chung</v>
      </c>
      <c r="R922" s="4" t="e">
        <v>#N/A</v>
      </c>
      <c r="S922" s="4" t="str">
        <v>-</v>
      </c>
    </row>
    <row r="923" spans="3:19" ht="13.8" x14ac:dyDescent="0.3">
      <c r="C923" s="1" t="s">
        <v>3292</v>
      </c>
      <c r="D923" s="1" t="s">
        <v>3293</v>
      </c>
      <c r="E923" s="1" t="s">
        <v>2082</v>
      </c>
      <c r="F923" s="1" t="s">
        <v>4</v>
      </c>
      <c r="G923" s="1"/>
      <c r="H923" s="1"/>
      <c r="I923" s="1"/>
      <c r="J923" s="1" t="s">
        <v>3668</v>
      </c>
      <c r="K923">
        <f>_xlfn.XLOOKUP(L_CC[[#This Row],[PC center]],L_PC[Profit center],L_PC[PC name])</f>
        <v>0</v>
      </c>
      <c r="L923" t="str">
        <f>_xlfn.XLOOKUP(L_CC[[#This Row],[Fund center]],L_FC[Fund center],L_FC[Site],"")</f>
        <v>CNC</v>
      </c>
      <c r="M923" s="4">
        <v>0</v>
      </c>
      <c r="N923" s="4">
        <v>0</v>
      </c>
      <c r="O923" s="4" t="str">
        <v>1800906037_</v>
      </c>
      <c r="P923" s="4" t="str">
        <v>1800906037_</v>
      </c>
      <c r="Q923" s="4" t="str">
        <v>CNC/BP chung</v>
      </c>
      <c r="R923" s="4" t="e">
        <v>#N/A</v>
      </c>
      <c r="S923" s="4" t="str">
        <v>-</v>
      </c>
    </row>
    <row r="924" spans="3:19" ht="13.8" x14ac:dyDescent="0.3">
      <c r="C924" s="1" t="s">
        <v>841</v>
      </c>
      <c r="D924" s="1" t="s">
        <v>3154</v>
      </c>
      <c r="E924" s="1" t="s">
        <v>2082</v>
      </c>
      <c r="F924" s="1" t="s">
        <v>4</v>
      </c>
      <c r="G924" s="1"/>
      <c r="H924" s="1"/>
      <c r="I924" s="1"/>
      <c r="J924" s="1" t="s">
        <v>3668</v>
      </c>
      <c r="K924">
        <f>_xlfn.XLOOKUP(L_CC[[#This Row],[PC center]],L_PC[Profit center],L_PC[PC name])</f>
        <v>0</v>
      </c>
      <c r="L924" t="str">
        <f>_xlfn.XLOOKUP(L_CC[[#This Row],[Fund center]],L_FC[Fund center],L_FC[Site],"")</f>
        <v>CNC</v>
      </c>
      <c r="M924" s="4">
        <v>0</v>
      </c>
      <c r="N924" s="4">
        <v>0</v>
      </c>
      <c r="O924" s="4" t="str">
        <v>1800906038_</v>
      </c>
      <c r="P924" s="4" t="str">
        <v>1800906038_</v>
      </c>
      <c r="Q924" s="4" t="str">
        <v>CNC/BP chung</v>
      </c>
      <c r="R924" s="4" t="e">
        <v>#N/A</v>
      </c>
      <c r="S924" s="4" t="str">
        <v>-</v>
      </c>
    </row>
    <row r="925" spans="3:19" ht="13.8" x14ac:dyDescent="0.3">
      <c r="C925" s="1" t="s">
        <v>3173</v>
      </c>
      <c r="D925" s="1" t="s">
        <v>3174</v>
      </c>
      <c r="E925" s="1" t="s">
        <v>2082</v>
      </c>
      <c r="F925" s="1" t="s">
        <v>4</v>
      </c>
      <c r="G925" s="1"/>
      <c r="H925" s="1"/>
      <c r="I925" s="1"/>
      <c r="J925" s="1" t="s">
        <v>3668</v>
      </c>
      <c r="K925">
        <f>_xlfn.XLOOKUP(L_CC[[#This Row],[PC center]],L_PC[Profit center],L_PC[PC name])</f>
        <v>0</v>
      </c>
      <c r="L925" t="str">
        <f>_xlfn.XLOOKUP(L_CC[[#This Row],[Fund center]],L_FC[Fund center],L_FC[Site],"")</f>
        <v>CNC</v>
      </c>
      <c r="M925" s="4">
        <v>0</v>
      </c>
      <c r="N925" s="4">
        <v>0</v>
      </c>
      <c r="O925" s="4" t="str">
        <v>1800906039_</v>
      </c>
      <c r="P925" s="4" t="str">
        <v>1800906039_</v>
      </c>
      <c r="Q925" s="4" t="str">
        <v>CNC/BP chung</v>
      </c>
      <c r="R925" s="4" t="e">
        <v>#N/A</v>
      </c>
      <c r="S925" s="4" t="str">
        <v>-</v>
      </c>
    </row>
    <row r="926" spans="3:19" ht="13.8" x14ac:dyDescent="0.3">
      <c r="C926" s="1" t="s">
        <v>3175</v>
      </c>
      <c r="D926" s="1" t="s">
        <v>3176</v>
      </c>
      <c r="E926" s="1" t="s">
        <v>2082</v>
      </c>
      <c r="F926" s="1" t="s">
        <v>4</v>
      </c>
      <c r="G926" s="1"/>
      <c r="H926" s="1"/>
      <c r="I926" s="1"/>
      <c r="J926" s="1" t="s">
        <v>3668</v>
      </c>
      <c r="K926">
        <f>_xlfn.XLOOKUP(L_CC[[#This Row],[PC center]],L_PC[Profit center],L_PC[PC name])</f>
        <v>0</v>
      </c>
      <c r="L926" t="str">
        <f>_xlfn.XLOOKUP(L_CC[[#This Row],[Fund center]],L_FC[Fund center],L_FC[Site],"")</f>
        <v>CNC</v>
      </c>
      <c r="M926" s="4">
        <v>0</v>
      </c>
      <c r="N926" s="4">
        <v>0</v>
      </c>
      <c r="O926" s="4" t="str">
        <v>1800906040_</v>
      </c>
      <c r="P926" s="4" t="str">
        <v>1800906040_</v>
      </c>
      <c r="Q926" s="4" t="str">
        <v>CNC/BP chung</v>
      </c>
      <c r="R926" s="4" t="e">
        <v>#N/A</v>
      </c>
      <c r="S926" s="4" t="str">
        <v>-</v>
      </c>
    </row>
    <row r="927" spans="3:19" ht="13.8" x14ac:dyDescent="0.3">
      <c r="C927" s="1" t="s">
        <v>3177</v>
      </c>
      <c r="D927" s="1" t="s">
        <v>3178</v>
      </c>
      <c r="E927" s="1" t="s">
        <v>2082</v>
      </c>
      <c r="F927" s="1" t="s">
        <v>4</v>
      </c>
      <c r="G927" s="1"/>
      <c r="H927" s="1"/>
      <c r="I927" s="1"/>
      <c r="J927" s="1" t="s">
        <v>3668</v>
      </c>
      <c r="K927">
        <f>_xlfn.XLOOKUP(L_CC[[#This Row],[PC center]],L_PC[Profit center],L_PC[PC name])</f>
        <v>0</v>
      </c>
      <c r="L927" t="str">
        <f>_xlfn.XLOOKUP(L_CC[[#This Row],[Fund center]],L_FC[Fund center],L_FC[Site],"")</f>
        <v>CNC</v>
      </c>
      <c r="M927" s="4">
        <v>0</v>
      </c>
      <c r="N927" s="4">
        <v>0</v>
      </c>
      <c r="O927" s="4" t="str">
        <v>1800906041_</v>
      </c>
      <c r="P927" s="4" t="str">
        <v>1800906041_</v>
      </c>
      <c r="Q927" s="4" t="str">
        <v>CNC/BP chung</v>
      </c>
      <c r="R927" s="4" t="e">
        <v>#N/A</v>
      </c>
      <c r="S927" s="4" t="str">
        <v>-</v>
      </c>
    </row>
    <row r="928" spans="3:19" ht="13.8" x14ac:dyDescent="0.3">
      <c r="C928" s="1" t="s">
        <v>3179</v>
      </c>
      <c r="D928" s="1" t="s">
        <v>3180</v>
      </c>
      <c r="E928" s="1" t="s">
        <v>2082</v>
      </c>
      <c r="F928" s="1" t="s">
        <v>4</v>
      </c>
      <c r="G928" s="1"/>
      <c r="H928" s="1"/>
      <c r="I928" s="1"/>
      <c r="J928" s="1" t="s">
        <v>3668</v>
      </c>
      <c r="K928">
        <f>_xlfn.XLOOKUP(L_CC[[#This Row],[PC center]],L_PC[Profit center],L_PC[PC name])</f>
        <v>0</v>
      </c>
      <c r="L928" t="str">
        <f>_xlfn.XLOOKUP(L_CC[[#This Row],[Fund center]],L_FC[Fund center],L_FC[Site],"")</f>
        <v>CNC</v>
      </c>
      <c r="M928" s="4">
        <v>0</v>
      </c>
      <c r="N928" s="4">
        <v>0</v>
      </c>
      <c r="O928" s="4" t="str">
        <v>1800906042_</v>
      </c>
      <c r="P928" s="4" t="str">
        <v>1800906042_</v>
      </c>
      <c r="Q928" s="4" t="str">
        <v>CNC/BP chung</v>
      </c>
      <c r="R928" s="4" t="e">
        <v>#N/A</v>
      </c>
      <c r="S928" s="4" t="str">
        <v>-</v>
      </c>
    </row>
    <row r="929" spans="3:19" ht="13.8" x14ac:dyDescent="0.3">
      <c r="C929" s="1" t="s">
        <v>3181</v>
      </c>
      <c r="D929" s="1" t="s">
        <v>3182</v>
      </c>
      <c r="E929" s="1" t="s">
        <v>2082</v>
      </c>
      <c r="F929" s="1" t="s">
        <v>4</v>
      </c>
      <c r="G929" s="1"/>
      <c r="H929" s="1"/>
      <c r="I929" s="1"/>
      <c r="J929" s="1" t="s">
        <v>3668</v>
      </c>
      <c r="K929">
        <f>_xlfn.XLOOKUP(L_CC[[#This Row],[PC center]],L_PC[Profit center],L_PC[PC name])</f>
        <v>0</v>
      </c>
      <c r="L929" t="str">
        <f>_xlfn.XLOOKUP(L_CC[[#This Row],[Fund center]],L_FC[Fund center],L_FC[Site],"")</f>
        <v>CNC</v>
      </c>
      <c r="M929" s="4">
        <v>0</v>
      </c>
      <c r="N929" s="4">
        <v>0</v>
      </c>
      <c r="O929" s="4" t="str">
        <v>1800906043_</v>
      </c>
      <c r="P929" s="4" t="str">
        <v>1800906043_</v>
      </c>
      <c r="Q929" s="4" t="str">
        <v>CNC/BP chung</v>
      </c>
      <c r="R929" s="4" t="e">
        <v>#N/A</v>
      </c>
      <c r="S929" s="4" t="str">
        <v>-</v>
      </c>
    </row>
    <row r="930" spans="3:19" ht="13.8" x14ac:dyDescent="0.3">
      <c r="C930" s="1" t="s">
        <v>3183</v>
      </c>
      <c r="D930" s="1" t="s">
        <v>3184</v>
      </c>
      <c r="E930" s="1" t="s">
        <v>2082</v>
      </c>
      <c r="F930" s="1" t="s">
        <v>4</v>
      </c>
      <c r="G930" s="1"/>
      <c r="H930" s="1"/>
      <c r="I930" s="1"/>
      <c r="J930" s="1" t="s">
        <v>3668</v>
      </c>
      <c r="K930">
        <f>_xlfn.XLOOKUP(L_CC[[#This Row],[PC center]],L_PC[Profit center],L_PC[PC name])</f>
        <v>0</v>
      </c>
      <c r="L930" t="str">
        <f>_xlfn.XLOOKUP(L_CC[[#This Row],[Fund center]],L_FC[Fund center],L_FC[Site],"")</f>
        <v>CNC</v>
      </c>
      <c r="M930" s="4">
        <v>0</v>
      </c>
      <c r="N930" s="4">
        <v>0</v>
      </c>
      <c r="O930" s="4" t="str">
        <v>1800906044_</v>
      </c>
      <c r="P930" s="4" t="str">
        <v>1800906044_</v>
      </c>
      <c r="Q930" s="4" t="str">
        <v>CNC/BP chung</v>
      </c>
      <c r="R930" s="4" t="e">
        <v>#N/A</v>
      </c>
      <c r="S930" s="4" t="str">
        <v>-</v>
      </c>
    </row>
    <row r="931" spans="3:19" ht="13.8" x14ac:dyDescent="0.3">
      <c r="C931" s="1" t="s">
        <v>3185</v>
      </c>
      <c r="D931" s="1" t="s">
        <v>3186</v>
      </c>
      <c r="E931" s="1" t="s">
        <v>2082</v>
      </c>
      <c r="F931" s="1" t="s">
        <v>4</v>
      </c>
      <c r="G931" s="1"/>
      <c r="H931" s="1"/>
      <c r="I931" s="1"/>
      <c r="J931" s="1" t="s">
        <v>3668</v>
      </c>
      <c r="K931">
        <f>_xlfn.XLOOKUP(L_CC[[#This Row],[PC center]],L_PC[Profit center],L_PC[PC name])</f>
        <v>0</v>
      </c>
      <c r="L931" t="str">
        <f>_xlfn.XLOOKUP(L_CC[[#This Row],[Fund center]],L_FC[Fund center],L_FC[Site],"")</f>
        <v>CNC</v>
      </c>
      <c r="M931" s="4">
        <v>0</v>
      </c>
      <c r="N931" s="4">
        <v>0</v>
      </c>
      <c r="O931" s="4" t="str">
        <v>1800906045_</v>
      </c>
      <c r="P931" s="4" t="str">
        <v>1800906045_</v>
      </c>
      <c r="Q931" s="4" t="str">
        <v>CNC/BP chung</v>
      </c>
      <c r="R931" s="4" t="e">
        <v>#N/A</v>
      </c>
      <c r="S931" s="4" t="str">
        <v>-</v>
      </c>
    </row>
    <row r="932" spans="3:19" ht="13.8" x14ac:dyDescent="0.3">
      <c r="C932" s="1" t="s">
        <v>3187</v>
      </c>
      <c r="D932" s="1" t="s">
        <v>3188</v>
      </c>
      <c r="E932" s="1" t="s">
        <v>2082</v>
      </c>
      <c r="F932" s="1" t="s">
        <v>4</v>
      </c>
      <c r="G932" s="1"/>
      <c r="H932" s="1"/>
      <c r="I932" s="1"/>
      <c r="J932" s="1" t="s">
        <v>3668</v>
      </c>
      <c r="K932">
        <f>_xlfn.XLOOKUP(L_CC[[#This Row],[PC center]],L_PC[Profit center],L_PC[PC name])</f>
        <v>0</v>
      </c>
      <c r="L932" t="str">
        <f>_xlfn.XLOOKUP(L_CC[[#This Row],[Fund center]],L_FC[Fund center],L_FC[Site],"")</f>
        <v>CNC</v>
      </c>
      <c r="M932" s="4">
        <v>0</v>
      </c>
      <c r="N932" s="4">
        <v>0</v>
      </c>
      <c r="O932" s="4" t="str">
        <v>1800906046_</v>
      </c>
      <c r="P932" s="4" t="str">
        <v>1800906046_</v>
      </c>
      <c r="Q932" s="4" t="str">
        <v>CNC/BP chung</v>
      </c>
      <c r="R932" s="4" t="e">
        <v>#N/A</v>
      </c>
      <c r="S932" s="4" t="str">
        <v>-</v>
      </c>
    </row>
    <row r="933" spans="3:19" ht="13.8" x14ac:dyDescent="0.3">
      <c r="C933" s="1" t="s">
        <v>3189</v>
      </c>
      <c r="D933" s="1" t="s">
        <v>3190</v>
      </c>
      <c r="E933" s="1" t="s">
        <v>2082</v>
      </c>
      <c r="F933" s="1" t="s">
        <v>4</v>
      </c>
      <c r="G933" s="1"/>
      <c r="H933" s="1"/>
      <c r="I933" s="1"/>
      <c r="J933" s="1" t="s">
        <v>3668</v>
      </c>
      <c r="K933">
        <f>_xlfn.XLOOKUP(L_CC[[#This Row],[PC center]],L_PC[Profit center],L_PC[PC name])</f>
        <v>0</v>
      </c>
      <c r="L933" t="str">
        <f>_xlfn.XLOOKUP(L_CC[[#This Row],[Fund center]],L_FC[Fund center],L_FC[Site],"")</f>
        <v>CNC</v>
      </c>
      <c r="M933" s="4">
        <v>0</v>
      </c>
      <c r="N933" s="4">
        <v>0</v>
      </c>
      <c r="O933" s="4" t="str">
        <v>1800906047_</v>
      </c>
      <c r="P933" s="4" t="str">
        <v>1800906047_</v>
      </c>
      <c r="Q933" s="4" t="str">
        <v>CNC/BP chung</v>
      </c>
      <c r="R933" s="4" t="e">
        <v>#N/A</v>
      </c>
      <c r="S933" s="4" t="str">
        <v>-</v>
      </c>
    </row>
    <row r="934" spans="3:19" ht="13.8" x14ac:dyDescent="0.3">
      <c r="C934" s="1" t="s">
        <v>3191</v>
      </c>
      <c r="D934" s="1" t="s">
        <v>3192</v>
      </c>
      <c r="E934" s="1" t="s">
        <v>2082</v>
      </c>
      <c r="F934" s="1" t="s">
        <v>4</v>
      </c>
      <c r="G934" s="1"/>
      <c r="H934" s="1"/>
      <c r="I934" s="1"/>
      <c r="J934" s="1" t="s">
        <v>3668</v>
      </c>
      <c r="K934">
        <f>_xlfn.XLOOKUP(L_CC[[#This Row],[PC center]],L_PC[Profit center],L_PC[PC name])</f>
        <v>0</v>
      </c>
      <c r="L934" t="str">
        <f>_xlfn.XLOOKUP(L_CC[[#This Row],[Fund center]],L_FC[Fund center],L_FC[Site],"")</f>
        <v>CNC</v>
      </c>
      <c r="M934" s="4">
        <v>0</v>
      </c>
      <c r="N934" s="4">
        <v>0</v>
      </c>
      <c r="O934" s="4" t="str">
        <v>1800906048_</v>
      </c>
      <c r="P934" s="4" t="str">
        <v>1800906048_</v>
      </c>
      <c r="Q934" s="4" t="str">
        <v>CNC/BP chung</v>
      </c>
      <c r="R934" s="4" t="e">
        <v>#N/A</v>
      </c>
      <c r="S934" s="4" t="str">
        <v>-</v>
      </c>
    </row>
    <row r="935" spans="3:19" ht="13.8" x14ac:dyDescent="0.3">
      <c r="C935" s="1" t="s">
        <v>3193</v>
      </c>
      <c r="D935" s="1" t="s">
        <v>3194</v>
      </c>
      <c r="E935" s="1" t="s">
        <v>2082</v>
      </c>
      <c r="F935" s="1" t="s">
        <v>4</v>
      </c>
      <c r="G935" s="1"/>
      <c r="H935" s="1"/>
      <c r="I935" s="1"/>
      <c r="J935" s="1" t="s">
        <v>3668</v>
      </c>
      <c r="K935">
        <f>_xlfn.XLOOKUP(L_CC[[#This Row],[PC center]],L_PC[Profit center],L_PC[PC name])</f>
        <v>0</v>
      </c>
      <c r="L935" t="str">
        <f>_xlfn.XLOOKUP(L_CC[[#This Row],[Fund center]],L_FC[Fund center],L_FC[Site],"")</f>
        <v>CNC</v>
      </c>
      <c r="M935" s="4">
        <v>0</v>
      </c>
      <c r="N935" s="4">
        <v>0</v>
      </c>
      <c r="O935" s="4" t="str">
        <v>1800906049_</v>
      </c>
      <c r="P935" s="4" t="str">
        <v>1800906049_</v>
      </c>
      <c r="Q935" s="4" t="str">
        <v>CNC/BP chung</v>
      </c>
      <c r="R935" s="4" t="e">
        <v>#N/A</v>
      </c>
      <c r="S935" s="4" t="str">
        <v>-</v>
      </c>
    </row>
    <row r="936" spans="3:19" ht="13.8" x14ac:dyDescent="0.3">
      <c r="C936" s="1" t="s">
        <v>3195</v>
      </c>
      <c r="D936" s="1" t="s">
        <v>3196</v>
      </c>
      <c r="E936" s="1" t="s">
        <v>2082</v>
      </c>
      <c r="F936" s="1" t="s">
        <v>4</v>
      </c>
      <c r="G936" s="1"/>
      <c r="H936" s="1"/>
      <c r="I936" s="1"/>
      <c r="J936" s="1" t="s">
        <v>3668</v>
      </c>
      <c r="K936">
        <f>_xlfn.XLOOKUP(L_CC[[#This Row],[PC center]],L_PC[Profit center],L_PC[PC name])</f>
        <v>0</v>
      </c>
      <c r="L936" t="str">
        <f>_xlfn.XLOOKUP(L_CC[[#This Row],[Fund center]],L_FC[Fund center],L_FC[Site],"")</f>
        <v>CNC</v>
      </c>
      <c r="M936" s="4">
        <v>0</v>
      </c>
      <c r="N936" s="4">
        <v>0</v>
      </c>
      <c r="O936" s="4" t="str">
        <v>1800906050_</v>
      </c>
      <c r="P936" s="4" t="str">
        <v>1800906050_</v>
      </c>
      <c r="Q936" s="4" t="str">
        <v>CNC/BP chung</v>
      </c>
      <c r="R936" s="4" t="e">
        <v>#N/A</v>
      </c>
      <c r="S936" s="4" t="str">
        <v>-</v>
      </c>
    </row>
    <row r="937" spans="3:19" ht="13.8" x14ac:dyDescent="0.3">
      <c r="C937" s="1" t="s">
        <v>3197</v>
      </c>
      <c r="D937" s="1" t="s">
        <v>3198</v>
      </c>
      <c r="E937" s="1" t="s">
        <v>2082</v>
      </c>
      <c r="F937" s="1" t="s">
        <v>4</v>
      </c>
      <c r="G937" s="1"/>
      <c r="H937" s="1"/>
      <c r="I937" s="1"/>
      <c r="J937" s="1" t="s">
        <v>3668</v>
      </c>
      <c r="K937">
        <f>_xlfn.XLOOKUP(L_CC[[#This Row],[PC center]],L_PC[Profit center],L_PC[PC name])</f>
        <v>0</v>
      </c>
      <c r="L937" t="str">
        <f>_xlfn.XLOOKUP(L_CC[[#This Row],[Fund center]],L_FC[Fund center],L_FC[Site],"")</f>
        <v>CNC</v>
      </c>
      <c r="M937" s="4">
        <v>0</v>
      </c>
      <c r="N937" s="4">
        <v>0</v>
      </c>
      <c r="O937" s="4" t="str">
        <v>1800906051_</v>
      </c>
      <c r="P937" s="4" t="str">
        <v>1800906051_</v>
      </c>
      <c r="Q937" s="4" t="str">
        <v>CNC/BP chung</v>
      </c>
      <c r="R937" s="4" t="e">
        <v>#N/A</v>
      </c>
      <c r="S937" s="4" t="str">
        <v>-</v>
      </c>
    </row>
    <row r="938" spans="3:19" ht="13.8" x14ac:dyDescent="0.3">
      <c r="C938" s="1" t="s">
        <v>3199</v>
      </c>
      <c r="D938" s="1" t="s">
        <v>3200</v>
      </c>
      <c r="E938" s="1" t="s">
        <v>2082</v>
      </c>
      <c r="F938" s="1" t="s">
        <v>4</v>
      </c>
      <c r="G938" s="1"/>
      <c r="H938" s="1"/>
      <c r="I938" s="1"/>
      <c r="J938" s="1" t="s">
        <v>3668</v>
      </c>
      <c r="K938">
        <f>_xlfn.XLOOKUP(L_CC[[#This Row],[PC center]],L_PC[Profit center],L_PC[PC name])</f>
        <v>0</v>
      </c>
      <c r="L938" t="str">
        <f>_xlfn.XLOOKUP(L_CC[[#This Row],[Fund center]],L_FC[Fund center],L_FC[Site],"")</f>
        <v>CNC</v>
      </c>
      <c r="M938" s="4">
        <v>0</v>
      </c>
      <c r="N938" s="4">
        <v>0</v>
      </c>
      <c r="O938" s="4" t="str">
        <v>1800906052_</v>
      </c>
      <c r="P938" s="4" t="str">
        <v>1800906052_</v>
      </c>
      <c r="Q938" s="4" t="str">
        <v>CNC/BP chung</v>
      </c>
      <c r="R938" s="4" t="e">
        <v>#N/A</v>
      </c>
      <c r="S938" s="4" t="str">
        <v>-</v>
      </c>
    </row>
    <row r="939" spans="3:19" ht="13.8" x14ac:dyDescent="0.3">
      <c r="C939" s="1" t="s">
        <v>842</v>
      </c>
      <c r="D939" s="1" t="s">
        <v>3051</v>
      </c>
      <c r="E939" s="1" t="s">
        <v>2082</v>
      </c>
      <c r="F939" s="1" t="s">
        <v>4</v>
      </c>
      <c r="G939" s="1"/>
      <c r="H939" s="1"/>
      <c r="I939" s="1"/>
      <c r="J939" s="1" t="s">
        <v>3668</v>
      </c>
      <c r="K939">
        <f>_xlfn.XLOOKUP(L_CC[[#This Row],[PC center]],L_PC[Profit center],L_PC[PC name])</f>
        <v>0</v>
      </c>
      <c r="L939" t="str">
        <f>_xlfn.XLOOKUP(L_CC[[#This Row],[Fund center]],L_FC[Fund center],L_FC[Site],"")</f>
        <v>CNC</v>
      </c>
      <c r="M939" s="4">
        <v>0</v>
      </c>
      <c r="N939" s="4">
        <v>0</v>
      </c>
      <c r="O939" s="4" t="str">
        <v>1800907000_</v>
      </c>
      <c r="P939" s="4" t="str">
        <v>1800907000_</v>
      </c>
      <c r="Q939" s="4" t="str">
        <v>CNC/BP chung</v>
      </c>
      <c r="R939" s="4" t="e">
        <v>#N/A</v>
      </c>
      <c r="S939" s="4" t="str">
        <v>-</v>
      </c>
    </row>
    <row r="940" spans="3:19" ht="13.8" x14ac:dyDescent="0.3">
      <c r="C940" s="1" t="s">
        <v>3201</v>
      </c>
      <c r="D940" s="1" t="s">
        <v>3202</v>
      </c>
      <c r="E940" s="1" t="s">
        <v>2082</v>
      </c>
      <c r="F940" s="1" t="s">
        <v>4</v>
      </c>
      <c r="G940" s="1"/>
      <c r="H940" s="1"/>
      <c r="I940" s="1"/>
      <c r="J940" s="1" t="s">
        <v>3690</v>
      </c>
      <c r="K940">
        <f>_xlfn.XLOOKUP(L_CC[[#This Row],[PC center]],L_PC[Profit center],L_PC[PC name])</f>
        <v>0</v>
      </c>
      <c r="L940" t="str">
        <f>_xlfn.XLOOKUP(L_CC[[#This Row],[Fund center]],L_FC[Fund center],L_FC[Site],"")</f>
        <v>CNC</v>
      </c>
      <c r="M940" s="4">
        <v>0</v>
      </c>
      <c r="N940" s="4">
        <v>0</v>
      </c>
      <c r="O940" s="4" t="str">
        <v>1801100000_</v>
      </c>
      <c r="P940" s="4" t="str">
        <v>1801100000_</v>
      </c>
      <c r="Q940" s="4" t="str">
        <v>CNC/BP chung</v>
      </c>
      <c r="R940" s="4" t="e">
        <v>#N/A</v>
      </c>
      <c r="S940" s="4" t="str">
        <v>-</v>
      </c>
    </row>
    <row r="941" spans="3:19" ht="13.8" x14ac:dyDescent="0.3">
      <c r="C941" s="1" t="s">
        <v>3203</v>
      </c>
      <c r="D941" s="1" t="s">
        <v>805</v>
      </c>
      <c r="E941" s="1" t="s">
        <v>2082</v>
      </c>
      <c r="F941" s="1" t="s">
        <v>4</v>
      </c>
      <c r="G941" s="1"/>
      <c r="H941" s="1"/>
      <c r="I941" s="1"/>
      <c r="J941" s="1" t="s">
        <v>3690</v>
      </c>
      <c r="K941">
        <f>_xlfn.XLOOKUP(L_CC[[#This Row],[PC center]],L_PC[Profit center],L_PC[PC name])</f>
        <v>0</v>
      </c>
      <c r="L941" t="str">
        <f>_xlfn.XLOOKUP(L_CC[[#This Row],[Fund center]],L_FC[Fund center],L_FC[Site],"")</f>
        <v>CNC</v>
      </c>
      <c r="M941" s="4">
        <v>0</v>
      </c>
      <c r="N941" s="4">
        <v>0</v>
      </c>
      <c r="O941" s="4" t="str">
        <v>1801101000_</v>
      </c>
      <c r="P941" s="4" t="str">
        <v>1801101000_</v>
      </c>
      <c r="Q941" s="4" t="str">
        <v>CNC/BP chung</v>
      </c>
      <c r="R941" s="4" t="e">
        <v>#N/A</v>
      </c>
      <c r="S941" s="4" t="str">
        <v>-</v>
      </c>
    </row>
    <row r="942" spans="3:19" ht="13.8" x14ac:dyDescent="0.3">
      <c r="C942" s="1" t="s">
        <v>3204</v>
      </c>
      <c r="D942" s="1" t="s">
        <v>33</v>
      </c>
      <c r="E942" s="1" t="s">
        <v>2082</v>
      </c>
      <c r="F942" s="1" t="s">
        <v>2100</v>
      </c>
      <c r="G942" s="1"/>
      <c r="H942" s="1"/>
      <c r="I942" s="1"/>
      <c r="J942" s="1"/>
      <c r="K942">
        <f>_xlfn.XLOOKUP(L_CC[[#This Row],[PC center]],L_PC[Profit center],L_PC[PC name])</f>
        <v>0</v>
      </c>
      <c r="L942" t="str">
        <f>_xlfn.XLOOKUP(L_CC[[#This Row],[Fund center]],L_FC[Fund center],L_FC[Site],"")</f>
        <v>CNC</v>
      </c>
      <c r="M942" s="4">
        <v>0</v>
      </c>
      <c r="N942" s="4">
        <v>0</v>
      </c>
      <c r="O942" s="4" t="str">
        <v>1801301000_</v>
      </c>
      <c r="P942" s="4" t="str">
        <v>1801301000_</v>
      </c>
      <c r="Q942" s="4" t="str">
        <v>CNC/BP chung</v>
      </c>
      <c r="R942" s="4" t="str">
        <v>Biobank</v>
      </c>
      <c r="S942" s="4" t="str">
        <v>-</v>
      </c>
    </row>
    <row r="943" spans="3:19" ht="13.8" x14ac:dyDescent="0.3">
      <c r="C943" s="1" t="s">
        <v>3205</v>
      </c>
      <c r="D943" s="1" t="s">
        <v>3206</v>
      </c>
      <c r="E943" s="1" t="s">
        <v>2082</v>
      </c>
      <c r="F943" s="1" t="s">
        <v>2101</v>
      </c>
      <c r="G943" s="1"/>
      <c r="H943" s="1"/>
      <c r="I943" s="1"/>
      <c r="J943" s="1"/>
      <c r="K943">
        <f>_xlfn.XLOOKUP(L_CC[[#This Row],[PC center]],L_PC[Profit center],L_PC[PC name])</f>
        <v>0</v>
      </c>
      <c r="L943" t="str">
        <f>_xlfn.XLOOKUP(L_CC[[#This Row],[Fund center]],L_FC[Fund center],L_FC[Site],"")</f>
        <v>CNC</v>
      </c>
      <c r="M943" s="4">
        <v>0</v>
      </c>
      <c r="N943" s="4">
        <v>0</v>
      </c>
      <c r="O943" s="4" t="str">
        <v>1801302000_</v>
      </c>
      <c r="P943" s="4" t="str">
        <v>1801302000_</v>
      </c>
      <c r="Q943" s="4" t="str">
        <v>CNC/BP chung</v>
      </c>
      <c r="R943" s="4" t="str">
        <v>Di truyền y học</v>
      </c>
      <c r="S943" s="4" t="str">
        <v>-</v>
      </c>
    </row>
    <row r="944" spans="3:19" ht="13.8" x14ac:dyDescent="0.3">
      <c r="C944" s="1" t="s">
        <v>3207</v>
      </c>
      <c r="D944" s="1" t="s">
        <v>3208</v>
      </c>
      <c r="E944" s="1" t="s">
        <v>2082</v>
      </c>
      <c r="F944" s="1" t="s">
        <v>2105</v>
      </c>
      <c r="G944" s="1"/>
      <c r="H944" s="1"/>
      <c r="I944" s="1"/>
      <c r="J944" s="1"/>
      <c r="K944">
        <f>_xlfn.XLOOKUP(L_CC[[#This Row],[PC center]],L_PC[Profit center],L_PC[PC name])</f>
        <v>0</v>
      </c>
      <c r="L944" t="str">
        <f>_xlfn.XLOOKUP(L_CC[[#This Row],[Fund center]],L_FC[Fund center],L_FC[Site],"")</f>
        <v>CNC</v>
      </c>
      <c r="M944" s="4">
        <v>0</v>
      </c>
      <c r="N944" s="4">
        <v>0</v>
      </c>
      <c r="O944" s="4" t="str">
        <v>1801410000_</v>
      </c>
      <c r="P944" s="4" t="str">
        <v>1801410000_</v>
      </c>
      <c r="Q944" s="4" t="str">
        <v>CNC/BP chung</v>
      </c>
      <c r="R944" s="4" t="str">
        <v>CK khác</v>
      </c>
      <c r="S944" s="4" t="str">
        <v>-</v>
      </c>
    </row>
    <row r="945" spans="3:19" ht="13.8" x14ac:dyDescent="0.3">
      <c r="C945" s="1" t="s">
        <v>3209</v>
      </c>
      <c r="D945" s="1" t="s">
        <v>3210</v>
      </c>
      <c r="E945" s="1" t="s">
        <v>2082</v>
      </c>
      <c r="F945" s="1" t="s">
        <v>2105</v>
      </c>
      <c r="G945" s="1"/>
      <c r="H945" s="1"/>
      <c r="I945" s="1"/>
      <c r="J945" s="1"/>
      <c r="K945">
        <f>_xlfn.XLOOKUP(L_CC[[#This Row],[PC center]],L_PC[Profit center],L_PC[PC name])</f>
        <v>0</v>
      </c>
      <c r="L945" t="str">
        <f>_xlfn.XLOOKUP(L_CC[[#This Row],[Fund center]],L_FC[Fund center],L_FC[Site],"")</f>
        <v>CNC</v>
      </c>
      <c r="M945" s="4">
        <v>0</v>
      </c>
      <c r="N945" s="4">
        <v>0</v>
      </c>
      <c r="O945" s="4" t="str">
        <v>1801412000_</v>
      </c>
      <c r="P945" s="4" t="str">
        <v>1801412000_</v>
      </c>
      <c r="Q945" s="4" t="str">
        <v>CNC/BP chung</v>
      </c>
      <c r="R945" s="4" t="str">
        <v>CK khác</v>
      </c>
      <c r="S945" s="4" t="str">
        <v>-</v>
      </c>
    </row>
    <row r="946" spans="3:19" ht="13.8" x14ac:dyDescent="0.3">
      <c r="C946" s="1" t="s">
        <v>3211</v>
      </c>
      <c r="D946" s="1" t="s">
        <v>3212</v>
      </c>
      <c r="E946" s="1" t="s">
        <v>2082</v>
      </c>
      <c r="F946" s="1" t="s">
        <v>2105</v>
      </c>
      <c r="G946" s="1"/>
      <c r="H946" s="1"/>
      <c r="I946" s="1"/>
      <c r="J946" s="1"/>
      <c r="K946">
        <f>_xlfn.XLOOKUP(L_CC[[#This Row],[PC center]],L_PC[Profit center],L_PC[PC name])</f>
        <v>0</v>
      </c>
      <c r="L946" t="str">
        <f>_xlfn.XLOOKUP(L_CC[[#This Row],[Fund center]],L_FC[Fund center],L_FC[Site],"")</f>
        <v>CNC</v>
      </c>
      <c r="M946" s="4">
        <v>0</v>
      </c>
      <c r="N946" s="4">
        <v>0</v>
      </c>
      <c r="O946" s="4" t="str">
        <v>1801413000_</v>
      </c>
      <c r="P946" s="4" t="str">
        <v>1801413000_</v>
      </c>
      <c r="Q946" s="4" t="str">
        <v>CNC/BP chung</v>
      </c>
      <c r="R946" s="4" t="str">
        <v>CK khác</v>
      </c>
      <c r="S946" s="4" t="str">
        <v>-</v>
      </c>
    </row>
    <row r="947" spans="3:19" ht="13.8" x14ac:dyDescent="0.3">
      <c r="C947" s="1" t="s">
        <v>3213</v>
      </c>
      <c r="D947" s="1" t="s">
        <v>3214</v>
      </c>
      <c r="E947" s="1" t="s">
        <v>2082</v>
      </c>
      <c r="F947" s="1" t="s">
        <v>2105</v>
      </c>
      <c r="G947" s="1"/>
      <c r="H947" s="1"/>
      <c r="I947" s="1"/>
      <c r="J947" s="1"/>
      <c r="K947">
        <f>_xlfn.XLOOKUP(L_CC[[#This Row],[PC center]],L_PC[Profit center],L_PC[PC name])</f>
        <v>0</v>
      </c>
      <c r="L947" t="str">
        <f>_xlfn.XLOOKUP(L_CC[[#This Row],[Fund center]],L_FC[Fund center],L_FC[Site],"")</f>
        <v>CNC</v>
      </c>
      <c r="M947" s="4">
        <v>0</v>
      </c>
      <c r="N947" s="4">
        <v>0</v>
      </c>
      <c r="O947" s="4" t="str">
        <v>1801415000_</v>
      </c>
      <c r="P947" s="4" t="str">
        <v>1801415000_</v>
      </c>
      <c r="Q947" s="4" t="str">
        <v>CNC/BP chung</v>
      </c>
      <c r="R947" s="4" t="str">
        <v>CK khác</v>
      </c>
      <c r="S947" s="4" t="str">
        <v>-</v>
      </c>
    </row>
    <row r="948" spans="3:19" ht="13.8" x14ac:dyDescent="0.3">
      <c r="C948" s="1" t="s">
        <v>3215</v>
      </c>
      <c r="D948" s="1" t="s">
        <v>3216</v>
      </c>
      <c r="E948" s="1" t="s">
        <v>2082</v>
      </c>
      <c r="F948" s="1" t="s">
        <v>2105</v>
      </c>
      <c r="G948" s="1"/>
      <c r="H948" s="1"/>
      <c r="I948" s="1"/>
      <c r="J948" s="1"/>
      <c r="K948">
        <f>_xlfn.XLOOKUP(L_CC[[#This Row],[PC center]],L_PC[Profit center],L_PC[PC name])</f>
        <v>0</v>
      </c>
      <c r="L948" t="str">
        <f>_xlfn.XLOOKUP(L_CC[[#This Row],[Fund center]],L_FC[Fund center],L_FC[Site],"")</f>
        <v>CNC</v>
      </c>
      <c r="M948" s="4">
        <v>0</v>
      </c>
      <c r="N948" s="4">
        <v>0</v>
      </c>
      <c r="O948" s="4" t="str">
        <v>1801514000_</v>
      </c>
      <c r="P948" s="4" t="str">
        <v>1801514000_</v>
      </c>
      <c r="Q948" s="4" t="str">
        <v>CNC/BP chung</v>
      </c>
      <c r="R948" s="4" t="str">
        <v>CK khác</v>
      </c>
      <c r="S948" s="4" t="str">
        <v>-</v>
      </c>
    </row>
    <row r="949" spans="3:19" ht="13.8" x14ac:dyDescent="0.3">
      <c r="C949" s="1" t="s">
        <v>3217</v>
      </c>
      <c r="D949" s="1" t="s">
        <v>3218</v>
      </c>
      <c r="E949" s="1" t="s">
        <v>2082</v>
      </c>
      <c r="F949" s="1" t="s">
        <v>2105</v>
      </c>
      <c r="G949" s="1"/>
      <c r="H949" s="1"/>
      <c r="I949" s="1"/>
      <c r="J949" s="1"/>
      <c r="K949">
        <f>_xlfn.XLOOKUP(L_CC[[#This Row],[PC center]],L_PC[Profit center],L_PC[PC name])</f>
        <v>0</v>
      </c>
      <c r="L949" t="str">
        <f>_xlfn.XLOOKUP(L_CC[[#This Row],[Fund center]],L_FC[Fund center],L_FC[Site],"")</f>
        <v>CNC</v>
      </c>
      <c r="M949" s="4">
        <v>0</v>
      </c>
      <c r="N949" s="4">
        <v>0</v>
      </c>
      <c r="O949" s="4" t="str">
        <v>1801682000_</v>
      </c>
      <c r="P949" s="4" t="str">
        <v>1801682000_</v>
      </c>
      <c r="Q949" s="4" t="str">
        <v>CNC/BP chung</v>
      </c>
      <c r="R949" s="4" t="str">
        <v>CK khác</v>
      </c>
      <c r="S949" s="4" t="str">
        <v>-</v>
      </c>
    </row>
    <row r="950" spans="3:19" ht="13.8" x14ac:dyDescent="0.3">
      <c r="C950" s="1" t="s">
        <v>3219</v>
      </c>
      <c r="D950" s="1" t="s">
        <v>3220</v>
      </c>
      <c r="E950" s="1" t="s">
        <v>2082</v>
      </c>
      <c r="F950" s="1" t="s">
        <v>4</v>
      </c>
      <c r="G950" s="1"/>
      <c r="H950" s="1"/>
      <c r="I950" s="1"/>
      <c r="J950" s="1" t="s">
        <v>3668</v>
      </c>
      <c r="K950">
        <f>_xlfn.XLOOKUP(L_CC[[#This Row],[PC center]],L_PC[Profit center],L_PC[PC name])</f>
        <v>0</v>
      </c>
      <c r="L950" t="str">
        <f>_xlfn.XLOOKUP(L_CC[[#This Row],[Fund center]],L_FC[Fund center],L_FC[Site],"")</f>
        <v>CNC</v>
      </c>
      <c r="M950" s="4">
        <v>0</v>
      </c>
      <c r="N950" s="4">
        <v>0</v>
      </c>
      <c r="O950" s="4" t="str">
        <v>1801906000_</v>
      </c>
      <c r="P950" s="4" t="str">
        <v>1801906000_</v>
      </c>
      <c r="Q950" s="4" t="str">
        <v>CNC/BP chung</v>
      </c>
      <c r="R950" s="4" t="e">
        <v>#N/A</v>
      </c>
      <c r="S950" s="4" t="str">
        <v>-</v>
      </c>
    </row>
    <row r="951" spans="3:19" ht="13.8" x14ac:dyDescent="0.3">
      <c r="C951" s="1" t="s">
        <v>3221</v>
      </c>
      <c r="D951" s="1" t="s">
        <v>3222</v>
      </c>
      <c r="E951" s="1" t="s">
        <v>2082</v>
      </c>
      <c r="F951" s="1" t="s">
        <v>4</v>
      </c>
      <c r="G951" s="1"/>
      <c r="H951" s="1"/>
      <c r="I951" s="1"/>
      <c r="J951" s="1" t="s">
        <v>3668</v>
      </c>
      <c r="K951">
        <f>_xlfn.XLOOKUP(L_CC[[#This Row],[PC center]],L_PC[Profit center],L_PC[PC name])</f>
        <v>0</v>
      </c>
      <c r="L951" t="str">
        <f>_xlfn.XLOOKUP(L_CC[[#This Row],[Fund center]],L_FC[Fund center],L_FC[Site],"")</f>
        <v>CNC</v>
      </c>
      <c r="M951" s="4">
        <v>0</v>
      </c>
      <c r="N951" s="4">
        <v>0</v>
      </c>
      <c r="O951" s="4" t="str">
        <v>1801906001_</v>
      </c>
      <c r="P951" s="4" t="str">
        <v>1801906001_</v>
      </c>
      <c r="Q951" s="4" t="str">
        <v>CNC/BP chung</v>
      </c>
      <c r="R951" s="4" t="e">
        <v>#N/A</v>
      </c>
      <c r="S951" s="4" t="str">
        <v>-</v>
      </c>
    </row>
    <row r="952" spans="3:19" ht="13.8" x14ac:dyDescent="0.3">
      <c r="C952" s="1" t="s">
        <v>3223</v>
      </c>
      <c r="D952" s="1" t="s">
        <v>3224</v>
      </c>
      <c r="E952" s="1" t="s">
        <v>2082</v>
      </c>
      <c r="F952" s="1" t="s">
        <v>4</v>
      </c>
      <c r="G952" s="1"/>
      <c r="H952" s="1"/>
      <c r="I952" s="1"/>
      <c r="J952" s="1" t="s">
        <v>3668</v>
      </c>
      <c r="K952">
        <f>_xlfn.XLOOKUP(L_CC[[#This Row],[PC center]],L_PC[Profit center],L_PC[PC name])</f>
        <v>0</v>
      </c>
      <c r="L952" t="str">
        <f>_xlfn.XLOOKUP(L_CC[[#This Row],[Fund center]],L_FC[Fund center],L_FC[Site],"")</f>
        <v>CNC</v>
      </c>
      <c r="M952" s="4">
        <v>0</v>
      </c>
      <c r="N952" s="4">
        <v>0</v>
      </c>
      <c r="O952" s="4" t="str">
        <v>1801906002_</v>
      </c>
      <c r="P952" s="4" t="str">
        <v>1801906002_</v>
      </c>
      <c r="Q952" s="4" t="str">
        <v>CNC/BP chung</v>
      </c>
      <c r="R952" s="4" t="e">
        <v>#N/A</v>
      </c>
      <c r="S952" s="4" t="str">
        <v>-</v>
      </c>
    </row>
    <row r="953" spans="3:19" ht="13.8" x14ac:dyDescent="0.3">
      <c r="C953" s="1" t="s">
        <v>3227</v>
      </c>
      <c r="D953" s="1" t="s">
        <v>3030</v>
      </c>
      <c r="E953" s="1" t="s">
        <v>2082</v>
      </c>
      <c r="F953" s="1" t="s">
        <v>4</v>
      </c>
      <c r="G953" s="1"/>
      <c r="H953" s="1"/>
      <c r="I953" s="1"/>
      <c r="J953" s="1" t="s">
        <v>3668</v>
      </c>
      <c r="K953">
        <f>_xlfn.XLOOKUP(L_CC[[#This Row],[PC center]],L_PC[Profit center],L_PC[PC name])</f>
        <v>0</v>
      </c>
      <c r="L953" t="str">
        <f>_xlfn.XLOOKUP(L_CC[[#This Row],[Fund center]],L_FC[Fund center],L_FC[Site],"")</f>
        <v>CNC</v>
      </c>
      <c r="M953" s="4">
        <v>0</v>
      </c>
      <c r="N953" s="4">
        <v>0</v>
      </c>
      <c r="O953" s="4" t="str">
        <v>1801906012_</v>
      </c>
      <c r="P953" s="4" t="str">
        <v>1801906012_</v>
      </c>
      <c r="Q953" s="4" t="str">
        <v>CNC/BP chung</v>
      </c>
      <c r="R953" s="4" t="e">
        <v>#N/A</v>
      </c>
      <c r="S953" s="4" t="str">
        <v>-</v>
      </c>
    </row>
    <row r="954" spans="3:19" ht="13.8" x14ac:dyDescent="0.3">
      <c r="C954" s="1" t="s">
        <v>3228</v>
      </c>
      <c r="D954" s="1" t="s">
        <v>829</v>
      </c>
      <c r="E954" s="1" t="s">
        <v>2082</v>
      </c>
      <c r="F954" s="1" t="s">
        <v>4</v>
      </c>
      <c r="G954" s="1"/>
      <c r="H954" s="1"/>
      <c r="I954" s="1"/>
      <c r="J954" s="1" t="s">
        <v>3668</v>
      </c>
      <c r="K954">
        <f>_xlfn.XLOOKUP(L_CC[[#This Row],[PC center]],L_PC[Profit center],L_PC[PC name])</f>
        <v>0</v>
      </c>
      <c r="L954" t="str">
        <f>_xlfn.XLOOKUP(L_CC[[#This Row],[Fund center]],L_FC[Fund center],L_FC[Site],"")</f>
        <v>CNC</v>
      </c>
      <c r="M954" s="4">
        <v>0</v>
      </c>
      <c r="N954" s="4">
        <v>0</v>
      </c>
      <c r="O954" s="4" t="str">
        <v>1801906028_</v>
      </c>
      <c r="P954" s="4" t="str">
        <v>1801906028_</v>
      </c>
      <c r="Q954" s="4" t="str">
        <v>CNC/BP chung</v>
      </c>
      <c r="R954" s="4" t="e">
        <v>#N/A</v>
      </c>
      <c r="S954" s="4" t="str">
        <v>-</v>
      </c>
    </row>
    <row r="955" spans="3:19" ht="13.8" x14ac:dyDescent="0.3">
      <c r="C955" s="1" t="s">
        <v>3229</v>
      </c>
      <c r="D955" s="1" t="s">
        <v>829</v>
      </c>
      <c r="E955" s="1" t="s">
        <v>2082</v>
      </c>
      <c r="F955" s="1" t="s">
        <v>4</v>
      </c>
      <c r="G955" s="1"/>
      <c r="H955" s="1"/>
      <c r="I955" s="1"/>
      <c r="J955" s="1" t="s">
        <v>3668</v>
      </c>
      <c r="K955">
        <f>_xlfn.XLOOKUP(L_CC[[#This Row],[PC center]],L_PC[Profit center],L_PC[PC name])</f>
        <v>0</v>
      </c>
      <c r="L955" t="str">
        <f>_xlfn.XLOOKUP(L_CC[[#This Row],[Fund center]],L_FC[Fund center],L_FC[Site],"")</f>
        <v>CNC</v>
      </c>
      <c r="M955" s="4">
        <v>0</v>
      </c>
      <c r="N955" s="4">
        <v>0</v>
      </c>
      <c r="O955" s="4" t="str">
        <v>1801906029_</v>
      </c>
      <c r="P955" s="4" t="str">
        <v>1801906029_</v>
      </c>
      <c r="Q955" s="4" t="str">
        <v>CNC/BP chung</v>
      </c>
      <c r="R955" s="4" t="e">
        <v>#N/A</v>
      </c>
      <c r="S955" s="4" t="str">
        <v>-</v>
      </c>
    </row>
    <row r="956" spans="3:19" ht="12.75" customHeight="1" x14ac:dyDescent="0.3">
      <c r="C956" s="1" t="s">
        <v>3230</v>
      </c>
      <c r="D956" s="1" t="s">
        <v>3231</v>
      </c>
      <c r="E956" s="1" t="s">
        <v>2082</v>
      </c>
      <c r="F956" s="1" t="s">
        <v>4</v>
      </c>
      <c r="G956" s="1"/>
      <c r="H956" s="1"/>
      <c r="I956" s="1"/>
      <c r="J956" s="1" t="s">
        <v>3668</v>
      </c>
      <c r="K956">
        <f>_xlfn.XLOOKUP(L_CC[[#This Row],[PC center]],L_PC[Profit center],L_PC[PC name])</f>
        <v>0</v>
      </c>
      <c r="L956" t="str">
        <f>_xlfn.XLOOKUP(L_CC[[#This Row],[Fund center]],L_FC[Fund center],L_FC[Site],"")</f>
        <v>CNC</v>
      </c>
      <c r="M956" s="4">
        <v>0</v>
      </c>
      <c r="N956" s="4">
        <v>0</v>
      </c>
      <c r="O956" s="4" t="str">
        <v>1801906030_</v>
      </c>
      <c r="P956" s="4" t="str">
        <v>1801906030_</v>
      </c>
      <c r="Q956" s="4" t="str">
        <v>CNC/BP chung</v>
      </c>
      <c r="R956" s="4" t="e">
        <v>#N/A</v>
      </c>
      <c r="S956" s="4" t="str">
        <v>-</v>
      </c>
    </row>
    <row r="957" spans="3:19" ht="12.75" customHeight="1" x14ac:dyDescent="0.3">
      <c r="C957" s="1" t="s">
        <v>3232</v>
      </c>
      <c r="D957" s="1" t="s">
        <v>3233</v>
      </c>
      <c r="E957" s="1" t="s">
        <v>2082</v>
      </c>
      <c r="F957" s="1" t="s">
        <v>4</v>
      </c>
      <c r="G957" s="1"/>
      <c r="H957" s="1"/>
      <c r="I957" s="1"/>
      <c r="J957" s="1" t="s">
        <v>3668</v>
      </c>
      <c r="K957">
        <f>_xlfn.XLOOKUP(L_CC[[#This Row],[PC center]],L_PC[Profit center],L_PC[PC name])</f>
        <v>0</v>
      </c>
      <c r="L957" t="str">
        <f>_xlfn.XLOOKUP(L_CC[[#This Row],[Fund center]],L_FC[Fund center],L_FC[Site],"")</f>
        <v>CNC</v>
      </c>
      <c r="M957" s="4">
        <v>0</v>
      </c>
      <c r="N957" s="4">
        <v>0</v>
      </c>
      <c r="O957" s="4" t="str">
        <v>1801906031_</v>
      </c>
      <c r="P957" s="4" t="str">
        <v>1801906031_</v>
      </c>
      <c r="Q957" s="4" t="str">
        <v>CNC/BP chung</v>
      </c>
      <c r="R957" s="4" t="e">
        <v>#N/A</v>
      </c>
      <c r="S957" s="4" t="str">
        <v>-</v>
      </c>
    </row>
    <row r="958" spans="3:19" ht="12.75" customHeight="1" x14ac:dyDescent="0.3">
      <c r="C958" s="1" t="s">
        <v>3234</v>
      </c>
      <c r="D958" s="1" t="s">
        <v>3235</v>
      </c>
      <c r="E958" s="1" t="s">
        <v>2082</v>
      </c>
      <c r="F958" s="1" t="s">
        <v>4</v>
      </c>
      <c r="G958" s="1"/>
      <c r="H958" s="1"/>
      <c r="I958" s="1"/>
      <c r="J958" s="1" t="s">
        <v>3668</v>
      </c>
      <c r="K958">
        <f>_xlfn.XLOOKUP(L_CC[[#This Row],[PC center]],L_PC[Profit center],L_PC[PC name])</f>
        <v>0</v>
      </c>
      <c r="L958" t="str">
        <f>_xlfn.XLOOKUP(L_CC[[#This Row],[Fund center]],L_FC[Fund center],L_FC[Site],"")</f>
        <v>CNC</v>
      </c>
      <c r="M958" s="4">
        <v>0</v>
      </c>
      <c r="N958" s="4">
        <v>0</v>
      </c>
      <c r="O958" s="4" t="str">
        <v>1801906032_</v>
      </c>
      <c r="P958" s="4" t="str">
        <v>1801906032_</v>
      </c>
      <c r="Q958" s="4" t="str">
        <v>CNC/BP chung</v>
      </c>
      <c r="R958" s="4" t="e">
        <v>#N/A</v>
      </c>
      <c r="S958" s="4" t="str">
        <v>-</v>
      </c>
    </row>
    <row r="959" spans="3:19" ht="12.75" customHeight="1" x14ac:dyDescent="0.3">
      <c r="C959" s="1" t="s">
        <v>3236</v>
      </c>
      <c r="D959" s="1" t="s">
        <v>3174</v>
      </c>
      <c r="E959" s="1" t="s">
        <v>2082</v>
      </c>
      <c r="F959" s="1" t="s">
        <v>4</v>
      </c>
      <c r="G959" s="1"/>
      <c r="H959" s="1"/>
      <c r="I959" s="1"/>
      <c r="J959" s="1" t="s">
        <v>3668</v>
      </c>
      <c r="K959">
        <f>_xlfn.XLOOKUP(L_CC[[#This Row],[PC center]],L_PC[Profit center],L_PC[PC name])</f>
        <v>0</v>
      </c>
      <c r="L959" t="str">
        <f>_xlfn.XLOOKUP(L_CC[[#This Row],[Fund center]],L_FC[Fund center],L_FC[Site],"")</f>
        <v>CNC</v>
      </c>
      <c r="M959" s="4">
        <v>0</v>
      </c>
      <c r="N959" s="4">
        <v>0</v>
      </c>
      <c r="O959" s="4" t="str">
        <v>1801906039_</v>
      </c>
      <c r="P959" s="4" t="str">
        <v>1801906039_</v>
      </c>
      <c r="Q959" s="4" t="str">
        <v>CNC/BP chung</v>
      </c>
      <c r="R959" s="4" t="e">
        <v>#N/A</v>
      </c>
      <c r="S959" s="4" t="str">
        <v>-</v>
      </c>
    </row>
    <row r="960" spans="3:19" ht="12.75" customHeight="1" x14ac:dyDescent="0.3">
      <c r="C960" s="1" t="s">
        <v>3237</v>
      </c>
      <c r="D960" s="1" t="s">
        <v>3176</v>
      </c>
      <c r="E960" s="1" t="s">
        <v>2082</v>
      </c>
      <c r="F960" s="1" t="s">
        <v>4</v>
      </c>
      <c r="G960" s="1"/>
      <c r="H960" s="1"/>
      <c r="I960" s="1"/>
      <c r="J960" s="1" t="s">
        <v>3668</v>
      </c>
      <c r="K960">
        <f>_xlfn.XLOOKUP(L_CC[[#This Row],[PC center]],L_PC[Profit center],L_PC[PC name])</f>
        <v>0</v>
      </c>
      <c r="L960" t="str">
        <f>_xlfn.XLOOKUP(L_CC[[#This Row],[Fund center]],L_FC[Fund center],L_FC[Site],"")</f>
        <v>CNC</v>
      </c>
      <c r="M960" s="4">
        <v>0</v>
      </c>
      <c r="N960" s="4">
        <v>0</v>
      </c>
      <c r="O960" s="4" t="str">
        <v>1801906040_</v>
      </c>
      <c r="P960" s="4" t="str">
        <v>1801906040_</v>
      </c>
      <c r="Q960" s="4" t="str">
        <v>CNC/BP chung</v>
      </c>
      <c r="R960" s="4" t="e">
        <v>#N/A</v>
      </c>
      <c r="S960" s="4" t="str">
        <v>-</v>
      </c>
    </row>
    <row r="961" spans="3:19" ht="12.75" customHeight="1" x14ac:dyDescent="0.3">
      <c r="C961" s="1" t="s">
        <v>3238</v>
      </c>
      <c r="D961" s="1" t="s">
        <v>3178</v>
      </c>
      <c r="E961" s="1" t="s">
        <v>2082</v>
      </c>
      <c r="F961" s="1" t="s">
        <v>4</v>
      </c>
      <c r="G961" s="1"/>
      <c r="H961" s="1"/>
      <c r="I961" s="1"/>
      <c r="J961" s="1" t="s">
        <v>3668</v>
      </c>
      <c r="K961">
        <f>_xlfn.XLOOKUP(L_CC[[#This Row],[PC center]],L_PC[Profit center],L_PC[PC name])</f>
        <v>0</v>
      </c>
      <c r="L961" t="str">
        <f>_xlfn.XLOOKUP(L_CC[[#This Row],[Fund center]],L_FC[Fund center],L_FC[Site],"")</f>
        <v>CNC</v>
      </c>
      <c r="M961" s="4">
        <v>0</v>
      </c>
      <c r="N961" s="4">
        <v>0</v>
      </c>
      <c r="O961" s="4" t="str">
        <v>1801906041_</v>
      </c>
      <c r="P961" s="4" t="str">
        <v>1801906041_</v>
      </c>
      <c r="Q961" s="4" t="str">
        <v>CNC/BP chung</v>
      </c>
      <c r="R961" s="4" t="e">
        <v>#N/A</v>
      </c>
      <c r="S961" s="4" t="str">
        <v>-</v>
      </c>
    </row>
    <row r="962" spans="3:19" ht="12.75" customHeight="1" x14ac:dyDescent="0.3">
      <c r="C962" s="1" t="s">
        <v>3239</v>
      </c>
      <c r="D962" s="1" t="s">
        <v>3180</v>
      </c>
      <c r="E962" s="1" t="s">
        <v>2082</v>
      </c>
      <c r="F962" s="1" t="s">
        <v>4</v>
      </c>
      <c r="G962" s="1"/>
      <c r="H962" s="1"/>
      <c r="I962" s="1"/>
      <c r="J962" s="1" t="s">
        <v>3668</v>
      </c>
      <c r="K962">
        <f>_xlfn.XLOOKUP(L_CC[[#This Row],[PC center]],L_PC[Profit center],L_PC[PC name])</f>
        <v>0</v>
      </c>
      <c r="L962" t="str">
        <f>_xlfn.XLOOKUP(L_CC[[#This Row],[Fund center]],L_FC[Fund center],L_FC[Site],"")</f>
        <v>CNC</v>
      </c>
      <c r="M962" s="4">
        <v>0</v>
      </c>
      <c r="N962" s="4">
        <v>0</v>
      </c>
      <c r="O962" s="4" t="str">
        <v>1801906042_</v>
      </c>
      <c r="P962" s="4" t="str">
        <v>1801906042_</v>
      </c>
      <c r="Q962" s="4" t="str">
        <v>CNC/BP chung</v>
      </c>
      <c r="R962" s="4" t="e">
        <v>#N/A</v>
      </c>
      <c r="S962" s="4" t="str">
        <v>-</v>
      </c>
    </row>
    <row r="963" spans="3:19" ht="12.75" customHeight="1" x14ac:dyDescent="0.3">
      <c r="C963" s="1" t="s">
        <v>3240</v>
      </c>
      <c r="D963" s="1" t="s">
        <v>3182</v>
      </c>
      <c r="E963" s="1" t="s">
        <v>2082</v>
      </c>
      <c r="F963" s="1" t="s">
        <v>4</v>
      </c>
      <c r="G963" s="1"/>
      <c r="H963" s="1"/>
      <c r="I963" s="1"/>
      <c r="J963" s="1" t="s">
        <v>3668</v>
      </c>
      <c r="K963">
        <f>_xlfn.XLOOKUP(L_CC[[#This Row],[PC center]],L_PC[Profit center],L_PC[PC name])</f>
        <v>0</v>
      </c>
      <c r="L963" t="str">
        <f>_xlfn.XLOOKUP(L_CC[[#This Row],[Fund center]],L_FC[Fund center],L_FC[Site],"")</f>
        <v>CNC</v>
      </c>
      <c r="M963" s="4">
        <v>0</v>
      </c>
      <c r="N963" s="4">
        <v>0</v>
      </c>
      <c r="O963" s="4" t="str">
        <v>1801906043_</v>
      </c>
      <c r="P963" s="4" t="str">
        <v>1801906043_</v>
      </c>
      <c r="Q963" s="4" t="str">
        <v>CNC/BP chung</v>
      </c>
      <c r="R963" s="4" t="e">
        <v>#N/A</v>
      </c>
      <c r="S963" s="4" t="str">
        <v>-</v>
      </c>
    </row>
    <row r="964" spans="3:19" ht="12.75" customHeight="1" x14ac:dyDescent="0.3">
      <c r="C964" s="1" t="s">
        <v>3241</v>
      </c>
      <c r="D964" s="1" t="s">
        <v>3184</v>
      </c>
      <c r="E964" s="1" t="s">
        <v>2082</v>
      </c>
      <c r="F964" s="1" t="s">
        <v>4</v>
      </c>
      <c r="G964" s="1"/>
      <c r="H964" s="1"/>
      <c r="I964" s="1"/>
      <c r="J964" s="1" t="s">
        <v>3668</v>
      </c>
      <c r="K964">
        <f>_xlfn.XLOOKUP(L_CC[[#This Row],[PC center]],L_PC[Profit center],L_PC[PC name])</f>
        <v>0</v>
      </c>
      <c r="L964" t="str">
        <f>_xlfn.XLOOKUP(L_CC[[#This Row],[Fund center]],L_FC[Fund center],L_FC[Site],"")</f>
        <v>CNC</v>
      </c>
      <c r="M964" s="4">
        <v>0</v>
      </c>
      <c r="N964" s="4">
        <v>0</v>
      </c>
      <c r="O964" s="4" t="str">
        <v>1801906044_</v>
      </c>
      <c r="P964" s="4" t="str">
        <v>1801906044_</v>
      </c>
      <c r="Q964" s="4" t="str">
        <v>CNC/BP chung</v>
      </c>
      <c r="R964" s="4" t="e">
        <v>#N/A</v>
      </c>
      <c r="S964" s="4" t="str">
        <v>-</v>
      </c>
    </row>
    <row r="965" spans="3:19" ht="12.75" customHeight="1" x14ac:dyDescent="0.3">
      <c r="C965" s="1" t="s">
        <v>3242</v>
      </c>
      <c r="D965" s="1" t="s">
        <v>3186</v>
      </c>
      <c r="E965" s="1" t="s">
        <v>2082</v>
      </c>
      <c r="F965" s="1" t="s">
        <v>4</v>
      </c>
      <c r="G965" s="1"/>
      <c r="H965" s="1"/>
      <c r="I965" s="1"/>
      <c r="J965" s="1" t="s">
        <v>3668</v>
      </c>
      <c r="K965">
        <f>_xlfn.XLOOKUP(L_CC[[#This Row],[PC center]],L_PC[Profit center],L_PC[PC name])</f>
        <v>0</v>
      </c>
      <c r="L965" t="str">
        <f>_xlfn.XLOOKUP(L_CC[[#This Row],[Fund center]],L_FC[Fund center],L_FC[Site],"")</f>
        <v>CNC</v>
      </c>
      <c r="M965" s="4">
        <v>0</v>
      </c>
      <c r="N965" s="4">
        <v>0</v>
      </c>
      <c r="O965" s="4" t="str">
        <v>1801906045_</v>
      </c>
      <c r="P965" s="4" t="str">
        <v>1801906045_</v>
      </c>
      <c r="Q965" s="4" t="str">
        <v>CNC/BP chung</v>
      </c>
      <c r="R965" s="4" t="e">
        <v>#N/A</v>
      </c>
      <c r="S965" s="4" t="str">
        <v>-</v>
      </c>
    </row>
    <row r="966" spans="3:19" ht="12.75" customHeight="1" x14ac:dyDescent="0.3">
      <c r="C966" s="1" t="s">
        <v>3243</v>
      </c>
      <c r="D966" s="1" t="s">
        <v>3188</v>
      </c>
      <c r="E966" s="1" t="s">
        <v>2082</v>
      </c>
      <c r="F966" s="1" t="s">
        <v>4</v>
      </c>
      <c r="G966" s="1"/>
      <c r="H966" s="1"/>
      <c r="I966" s="1"/>
      <c r="J966" s="1" t="s">
        <v>3668</v>
      </c>
      <c r="K966">
        <f>_xlfn.XLOOKUP(L_CC[[#This Row],[PC center]],L_PC[Profit center],L_PC[PC name])</f>
        <v>0</v>
      </c>
      <c r="L966" t="str">
        <f>_xlfn.XLOOKUP(L_CC[[#This Row],[Fund center]],L_FC[Fund center],L_FC[Site],"")</f>
        <v>CNC</v>
      </c>
      <c r="M966" s="4">
        <v>0</v>
      </c>
      <c r="N966" s="4">
        <v>0</v>
      </c>
      <c r="O966" s="4" t="str">
        <v>1801906046_</v>
      </c>
      <c r="P966" s="4" t="str">
        <v>1801906046_</v>
      </c>
      <c r="Q966" s="4" t="str">
        <v>CNC/BP chung</v>
      </c>
      <c r="R966" s="4" t="e">
        <v>#N/A</v>
      </c>
      <c r="S966" s="4" t="str">
        <v>-</v>
      </c>
    </row>
    <row r="967" spans="3:19" ht="12.75" customHeight="1" x14ac:dyDescent="0.3">
      <c r="C967" s="1" t="s">
        <v>3244</v>
      </c>
      <c r="D967" s="1" t="s">
        <v>3190</v>
      </c>
      <c r="E967" s="1" t="s">
        <v>2082</v>
      </c>
      <c r="F967" s="1" t="s">
        <v>4</v>
      </c>
      <c r="G967" s="1"/>
      <c r="H967" s="1"/>
      <c r="I967" s="1"/>
      <c r="J967" s="1" t="s">
        <v>3668</v>
      </c>
      <c r="K967">
        <f>_xlfn.XLOOKUP(L_CC[[#This Row],[PC center]],L_PC[Profit center],L_PC[PC name])</f>
        <v>0</v>
      </c>
      <c r="L967" t="str">
        <f>_xlfn.XLOOKUP(L_CC[[#This Row],[Fund center]],L_FC[Fund center],L_FC[Site],"")</f>
        <v>CNC</v>
      </c>
      <c r="M967" s="4">
        <v>0</v>
      </c>
      <c r="N967" s="4">
        <v>0</v>
      </c>
      <c r="O967" s="4" t="str">
        <v>1801906047_</v>
      </c>
      <c r="P967" s="4" t="str">
        <v>1801906047_</v>
      </c>
      <c r="Q967" s="4" t="str">
        <v>CNC/BP chung</v>
      </c>
      <c r="R967" s="4" t="e">
        <v>#N/A</v>
      </c>
      <c r="S967" s="4" t="str">
        <v>-</v>
      </c>
    </row>
    <row r="968" spans="3:19" ht="12.75" customHeight="1" x14ac:dyDescent="0.3">
      <c r="C968" s="1" t="s">
        <v>3245</v>
      </c>
      <c r="D968" s="1" t="s">
        <v>3192</v>
      </c>
      <c r="E968" s="1" t="s">
        <v>2082</v>
      </c>
      <c r="F968" s="1" t="s">
        <v>4</v>
      </c>
      <c r="G968" s="1"/>
      <c r="H968" s="1"/>
      <c r="I968" s="1"/>
      <c r="J968" s="1" t="s">
        <v>3668</v>
      </c>
      <c r="K968">
        <f>_xlfn.XLOOKUP(L_CC[[#This Row],[PC center]],L_PC[Profit center],L_PC[PC name])</f>
        <v>0</v>
      </c>
      <c r="L968" t="str">
        <f>_xlfn.XLOOKUP(L_CC[[#This Row],[Fund center]],L_FC[Fund center],L_FC[Site],"")</f>
        <v>CNC</v>
      </c>
      <c r="M968" s="4">
        <v>0</v>
      </c>
      <c r="N968" s="4">
        <v>0</v>
      </c>
      <c r="O968" s="4" t="str">
        <v>1801906048_</v>
      </c>
      <c r="P968" s="4" t="str">
        <v>1801906048_</v>
      </c>
      <c r="Q968" s="4" t="str">
        <v>CNC/BP chung</v>
      </c>
      <c r="R968" s="4" t="e">
        <v>#N/A</v>
      </c>
      <c r="S968" s="4" t="str">
        <v>-</v>
      </c>
    </row>
    <row r="969" spans="3:19" ht="12.75" customHeight="1" x14ac:dyDescent="0.3">
      <c r="C969" s="1" t="s">
        <v>3246</v>
      </c>
      <c r="D969" s="1" t="s">
        <v>3194</v>
      </c>
      <c r="E969" s="1" t="s">
        <v>2082</v>
      </c>
      <c r="F969" s="1" t="s">
        <v>4</v>
      </c>
      <c r="G969" s="1"/>
      <c r="H969" s="1"/>
      <c r="I969" s="1"/>
      <c r="J969" s="1" t="s">
        <v>3668</v>
      </c>
      <c r="K969">
        <f>_xlfn.XLOOKUP(L_CC[[#This Row],[PC center]],L_PC[Profit center],L_PC[PC name])</f>
        <v>0</v>
      </c>
      <c r="L969" t="str">
        <f>_xlfn.XLOOKUP(L_CC[[#This Row],[Fund center]],L_FC[Fund center],L_FC[Site],"")</f>
        <v>CNC</v>
      </c>
      <c r="M969" s="4">
        <v>0</v>
      </c>
      <c r="N969" s="4">
        <v>0</v>
      </c>
      <c r="O969" s="4" t="str">
        <v>1801906049_</v>
      </c>
      <c r="P969" s="4" t="str">
        <v>1801906049_</v>
      </c>
      <c r="Q969" s="4" t="str">
        <v>CNC/BP chung</v>
      </c>
      <c r="R969" s="4" t="e">
        <v>#N/A</v>
      </c>
      <c r="S969" s="4" t="str">
        <v>-</v>
      </c>
    </row>
    <row r="970" spans="3:19" ht="12.75" customHeight="1" x14ac:dyDescent="0.3">
      <c r="C970" s="1" t="s">
        <v>3247</v>
      </c>
      <c r="D970" s="1" t="s">
        <v>3196</v>
      </c>
      <c r="E970" s="1" t="s">
        <v>2082</v>
      </c>
      <c r="F970" s="1" t="s">
        <v>4</v>
      </c>
      <c r="G970" s="1"/>
      <c r="H970" s="1"/>
      <c r="I970" s="1"/>
      <c r="J970" s="1" t="s">
        <v>3668</v>
      </c>
      <c r="K970">
        <f>_xlfn.XLOOKUP(L_CC[[#This Row],[PC center]],L_PC[Profit center],L_PC[PC name])</f>
        <v>0</v>
      </c>
      <c r="L970" t="str">
        <f>_xlfn.XLOOKUP(L_CC[[#This Row],[Fund center]],L_FC[Fund center],L_FC[Site],"")</f>
        <v>CNC</v>
      </c>
      <c r="M970" s="4">
        <v>0</v>
      </c>
      <c r="N970" s="4">
        <v>0</v>
      </c>
      <c r="O970" s="4" t="str">
        <v>1801906050_</v>
      </c>
      <c r="P970" s="4" t="str">
        <v>1801906050_</v>
      </c>
      <c r="Q970" s="4" t="str">
        <v>CNC/BP chung</v>
      </c>
      <c r="R970" s="4" t="e">
        <v>#N/A</v>
      </c>
      <c r="S970" s="4" t="str">
        <v>-</v>
      </c>
    </row>
    <row r="971" spans="3:19" ht="12.75" customHeight="1" x14ac:dyDescent="0.3">
      <c r="C971" s="1" t="s">
        <v>3248</v>
      </c>
      <c r="D971" s="1" t="s">
        <v>3198</v>
      </c>
      <c r="E971" s="1" t="s">
        <v>2082</v>
      </c>
      <c r="F971" s="1" t="s">
        <v>4</v>
      </c>
      <c r="G971" s="1"/>
      <c r="H971" s="1"/>
      <c r="I971" s="1"/>
      <c r="J971" s="1" t="s">
        <v>3668</v>
      </c>
      <c r="K971">
        <f>_xlfn.XLOOKUP(L_CC[[#This Row],[PC center]],L_PC[Profit center],L_PC[PC name])</f>
        <v>0</v>
      </c>
      <c r="L971" t="str">
        <f>_xlfn.XLOOKUP(L_CC[[#This Row],[Fund center]],L_FC[Fund center],L_FC[Site],"")</f>
        <v>CNC</v>
      </c>
      <c r="M971" s="4">
        <v>0</v>
      </c>
      <c r="N971" s="4">
        <v>0</v>
      </c>
      <c r="O971" s="4" t="str">
        <v>1801906051_</v>
      </c>
      <c r="P971" s="4" t="str">
        <v>1801906051_</v>
      </c>
      <c r="Q971" s="4" t="str">
        <v>CNC/BP chung</v>
      </c>
      <c r="R971" s="4" t="e">
        <v>#N/A</v>
      </c>
      <c r="S971" s="4" t="str">
        <v>-</v>
      </c>
    </row>
    <row r="972" spans="3:19" ht="12.75" customHeight="1" x14ac:dyDescent="0.3">
      <c r="C972" s="1" t="s">
        <v>3249</v>
      </c>
      <c r="D972" s="1" t="s">
        <v>3200</v>
      </c>
      <c r="E972" s="1" t="s">
        <v>2082</v>
      </c>
      <c r="F972" s="1" t="s">
        <v>4</v>
      </c>
      <c r="G972" s="1"/>
      <c r="H972" s="1"/>
      <c r="I972" s="1"/>
      <c r="J972" s="1" t="s">
        <v>3668</v>
      </c>
      <c r="K972">
        <f>_xlfn.XLOOKUP(L_CC[[#This Row],[PC center]],L_PC[Profit center],L_PC[PC name])</f>
        <v>0</v>
      </c>
      <c r="L972" t="str">
        <f>_xlfn.XLOOKUP(L_CC[[#This Row],[Fund center]],L_FC[Fund center],L_FC[Site],"")</f>
        <v>CNC</v>
      </c>
      <c r="M972" s="4">
        <v>0</v>
      </c>
      <c r="N972" s="4">
        <v>0</v>
      </c>
      <c r="O972" s="4" t="str">
        <v>1801906052_</v>
      </c>
      <c r="P972" s="4" t="str">
        <v>1801906052_</v>
      </c>
      <c r="Q972" s="4" t="str">
        <v>CNC/BP chung</v>
      </c>
      <c r="R972" s="4" t="e">
        <v>#N/A</v>
      </c>
      <c r="S972" s="4" t="str">
        <v>-</v>
      </c>
    </row>
    <row r="973" spans="3:19" ht="12.75" customHeight="1" x14ac:dyDescent="0.3">
      <c r="C973" s="1" t="s">
        <v>3250</v>
      </c>
      <c r="D973" s="1" t="s">
        <v>3251</v>
      </c>
      <c r="E973" s="1" t="s">
        <v>2082</v>
      </c>
      <c r="F973" s="1" t="s">
        <v>4</v>
      </c>
      <c r="G973" s="1"/>
      <c r="H973" s="1"/>
      <c r="I973" s="1"/>
      <c r="J973" s="1" t="s">
        <v>3668</v>
      </c>
      <c r="K973">
        <f>_xlfn.XLOOKUP(L_CC[[#This Row],[PC center]],L_PC[Profit center],L_PC[PC name])</f>
        <v>0</v>
      </c>
      <c r="L973" t="str">
        <f>_xlfn.XLOOKUP(L_CC[[#This Row],[Fund center]],L_FC[Fund center],L_FC[Site],"")</f>
        <v>CNC</v>
      </c>
      <c r="M973" s="4">
        <v>0</v>
      </c>
      <c r="N973" s="4">
        <v>0</v>
      </c>
      <c r="O973" s="4" t="str">
        <v>1801906053_</v>
      </c>
      <c r="P973" s="4" t="str">
        <v>1801906053_</v>
      </c>
      <c r="Q973" s="4" t="str">
        <v>CNC/BP chung</v>
      </c>
      <c r="R973" s="4" t="e">
        <v>#N/A</v>
      </c>
      <c r="S973" s="4" t="str">
        <v>-</v>
      </c>
    </row>
    <row r="974" spans="3:19" ht="12.75" customHeight="1" x14ac:dyDescent="0.3">
      <c r="C974" s="1" t="s">
        <v>3252</v>
      </c>
      <c r="D974" s="1" t="s">
        <v>3253</v>
      </c>
      <c r="E974" s="1" t="s">
        <v>2082</v>
      </c>
      <c r="F974" s="1" t="s">
        <v>4</v>
      </c>
      <c r="G974" s="1"/>
      <c r="H974" s="1"/>
      <c r="I974" s="1"/>
      <c r="J974" s="1" t="s">
        <v>3668</v>
      </c>
      <c r="K974">
        <f>_xlfn.XLOOKUP(L_CC[[#This Row],[PC center]],L_PC[Profit center],L_PC[PC name])</f>
        <v>0</v>
      </c>
      <c r="L974" t="str">
        <f>_xlfn.XLOOKUP(L_CC[[#This Row],[Fund center]],L_FC[Fund center],L_FC[Site],"")</f>
        <v>CNC</v>
      </c>
      <c r="M974" s="4">
        <v>0</v>
      </c>
      <c r="N974" s="4">
        <v>0</v>
      </c>
      <c r="O974" s="4" t="str">
        <v>1801906054_</v>
      </c>
      <c r="P974" s="4" t="str">
        <v>1801906054_</v>
      </c>
      <c r="Q974" s="4" t="str">
        <v>CNC/BP chung</v>
      </c>
      <c r="R974" s="4" t="e">
        <v>#N/A</v>
      </c>
      <c r="S974" s="4" t="str">
        <v>-</v>
      </c>
    </row>
    <row r="975" spans="3:19" ht="12.75" customHeight="1" x14ac:dyDescent="0.3">
      <c r="C975" s="1" t="s">
        <v>3254</v>
      </c>
      <c r="D975" s="1" t="s">
        <v>3255</v>
      </c>
      <c r="E975" s="1" t="s">
        <v>2082</v>
      </c>
      <c r="F975" s="1" t="s">
        <v>4</v>
      </c>
      <c r="G975" s="1"/>
      <c r="H975" s="1"/>
      <c r="I975" s="1"/>
      <c r="J975" s="1" t="s">
        <v>3668</v>
      </c>
      <c r="K975">
        <f>_xlfn.XLOOKUP(L_CC[[#This Row],[PC center]],L_PC[Profit center],L_PC[PC name])</f>
        <v>0</v>
      </c>
      <c r="L975" t="str">
        <f>_xlfn.XLOOKUP(L_CC[[#This Row],[Fund center]],L_FC[Fund center],L_FC[Site],"")</f>
        <v>CNC</v>
      </c>
      <c r="M975" s="4">
        <v>0</v>
      </c>
      <c r="N975" s="4">
        <v>0</v>
      </c>
      <c r="O975" s="4" t="str">
        <v>1801906055_</v>
      </c>
      <c r="P975" s="4" t="str">
        <v>1801906055_</v>
      </c>
      <c r="Q975" s="4" t="str">
        <v>CNC/BP chung</v>
      </c>
      <c r="R975" s="4" t="e">
        <v>#N/A</v>
      </c>
      <c r="S975" s="4" t="str">
        <v>-</v>
      </c>
    </row>
    <row r="976" spans="3:19" ht="12.75" customHeight="1" x14ac:dyDescent="0.3">
      <c r="C976" s="1" t="s">
        <v>3256</v>
      </c>
      <c r="D976" s="1" t="s">
        <v>3257</v>
      </c>
      <c r="E976" s="1" t="s">
        <v>2082</v>
      </c>
      <c r="F976" s="1" t="s">
        <v>4</v>
      </c>
      <c r="G976" s="1"/>
      <c r="H976" s="1"/>
      <c r="I976" s="1"/>
      <c r="J976" s="1" t="s">
        <v>3668</v>
      </c>
      <c r="K976">
        <f>_xlfn.XLOOKUP(L_CC[[#This Row],[PC center]],L_PC[Profit center],L_PC[PC name])</f>
        <v>0</v>
      </c>
      <c r="L976" t="str">
        <f>_xlfn.XLOOKUP(L_CC[[#This Row],[Fund center]],L_FC[Fund center],L_FC[Site],"")</f>
        <v>CNC</v>
      </c>
      <c r="M976" s="4">
        <v>0</v>
      </c>
      <c r="N976" s="4">
        <v>0</v>
      </c>
      <c r="O976" s="4" t="str">
        <v>1801906056_</v>
      </c>
      <c r="P976" s="4" t="str">
        <v>1801906056_</v>
      </c>
      <c r="Q976" s="4" t="str">
        <v>CNC/BP chung</v>
      </c>
      <c r="R976" s="4" t="e">
        <v>#N/A</v>
      </c>
      <c r="S976" s="4" t="str">
        <v>-</v>
      </c>
    </row>
    <row r="977" spans="3:19" ht="12.75" customHeight="1" x14ac:dyDescent="0.3">
      <c r="C977" s="1" t="s">
        <v>3258</v>
      </c>
      <c r="D977" s="1" t="s">
        <v>3259</v>
      </c>
      <c r="E977" s="1" t="s">
        <v>2082</v>
      </c>
      <c r="F977" s="1" t="s">
        <v>4</v>
      </c>
      <c r="G977" s="1"/>
      <c r="H977" s="1"/>
      <c r="I977" s="1"/>
      <c r="J977" s="1" t="s">
        <v>3668</v>
      </c>
      <c r="K977">
        <f>_xlfn.XLOOKUP(L_CC[[#This Row],[PC center]],L_PC[Profit center],L_PC[PC name])</f>
        <v>0</v>
      </c>
      <c r="L977" t="str">
        <f>_xlfn.XLOOKUP(L_CC[[#This Row],[Fund center]],L_FC[Fund center],L_FC[Site],"")</f>
        <v>CNC</v>
      </c>
      <c r="M977" s="4">
        <v>0</v>
      </c>
      <c r="N977" s="4">
        <v>0</v>
      </c>
      <c r="O977" s="4" t="str">
        <v>1801906057_</v>
      </c>
      <c r="P977" s="4" t="str">
        <v>1801906057_</v>
      </c>
      <c r="Q977" s="4" t="str">
        <v>CNC/BP chung</v>
      </c>
      <c r="R977" s="4" t="e">
        <v>#N/A</v>
      </c>
      <c r="S977" s="4" t="str">
        <v>-</v>
      </c>
    </row>
    <row r="978" spans="3:19" ht="12.75" customHeight="1" x14ac:dyDescent="0.3">
      <c r="C978" s="1" t="s">
        <v>3225</v>
      </c>
      <c r="D978" s="1" t="s">
        <v>3226</v>
      </c>
      <c r="E978" s="1" t="s">
        <v>2082</v>
      </c>
      <c r="F978" s="1" t="s">
        <v>4</v>
      </c>
      <c r="G978" s="1"/>
      <c r="H978" s="1"/>
      <c r="I978" s="1"/>
      <c r="J978" s="1" t="s">
        <v>3668</v>
      </c>
      <c r="K978">
        <f>_xlfn.XLOOKUP(L_CC[[#This Row],[PC center]],L_PC[Profit center],L_PC[PC name])</f>
        <v>0</v>
      </c>
      <c r="L978" t="str">
        <f>_xlfn.XLOOKUP(L_CC[[#This Row],[Fund center]],L_FC[Fund center],L_FC[Site],"")</f>
        <v>CNC</v>
      </c>
      <c r="M978" s="4">
        <v>0</v>
      </c>
      <c r="N978" s="4">
        <v>0</v>
      </c>
      <c r="O978" s="4" t="str">
        <v>1801907000_</v>
      </c>
      <c r="P978" s="4" t="str">
        <v>1801907000_</v>
      </c>
      <c r="Q978" s="4" t="str">
        <v>CNC/BP chung</v>
      </c>
      <c r="R978" s="4" t="e">
        <v>#N/A</v>
      </c>
      <c r="S978" s="4" t="str">
        <v>-</v>
      </c>
    </row>
    <row r="979" spans="3:19" ht="12.75" customHeight="1" x14ac:dyDescent="0.3">
      <c r="C979" s="1" t="s">
        <v>3260</v>
      </c>
      <c r="D979" s="1" t="s">
        <v>32</v>
      </c>
      <c r="E979" s="1" t="s">
        <v>2082</v>
      </c>
      <c r="F979" s="1" t="s">
        <v>2102</v>
      </c>
      <c r="G979" s="1"/>
      <c r="H979" s="1"/>
      <c r="I979" s="1"/>
      <c r="J979" s="1"/>
      <c r="K979">
        <f>_xlfn.XLOOKUP(L_CC[[#This Row],[PC center]],L_PC[Profit center],L_PC[PC name])</f>
        <v>0</v>
      </c>
      <c r="L979" t="str">
        <f>_xlfn.XLOOKUP(L_CC[[#This Row],[Fund center]],L_FC[Fund center],L_FC[Site],"")</f>
        <v>CNC</v>
      </c>
      <c r="M979" s="4">
        <v>0</v>
      </c>
      <c r="N979" s="4">
        <v>0</v>
      </c>
      <c r="O979" s="4" t="str">
        <v>1802301000_</v>
      </c>
      <c r="P979" s="4" t="str">
        <v>1802301000_</v>
      </c>
      <c r="Q979" s="4" t="str">
        <v>CNC/BP chung</v>
      </c>
      <c r="R979" s="4" t="str">
        <v>Liệu pháp tế bào</v>
      </c>
      <c r="S979" s="4" t="str">
        <v>-</v>
      </c>
    </row>
    <row r="980" spans="3:19" ht="12.75" customHeight="1" x14ac:dyDescent="0.3">
      <c r="C980" s="1" t="s">
        <v>3261</v>
      </c>
      <c r="D980" s="1" t="s">
        <v>3262</v>
      </c>
      <c r="E980" s="1" t="s">
        <v>2082</v>
      </c>
      <c r="F980" s="1" t="s">
        <v>2099</v>
      </c>
      <c r="G980" s="1"/>
      <c r="H980" s="1"/>
      <c r="I980" s="1"/>
      <c r="J980" s="1"/>
      <c r="K980">
        <f>_xlfn.XLOOKUP(L_CC[[#This Row],[PC center]],L_PC[Profit center],L_PC[PC name])</f>
        <v>0</v>
      </c>
      <c r="L980" t="str">
        <f>_xlfn.XLOOKUP(L_CC[[#This Row],[Fund center]],L_FC[Fund center],L_FC[Site],"")</f>
        <v>CNC</v>
      </c>
      <c r="M980" s="4">
        <v>0</v>
      </c>
      <c r="N980" s="4">
        <v>0</v>
      </c>
      <c r="O980" s="4" t="str">
        <v>1802302000_</v>
      </c>
      <c r="P980" s="4" t="str">
        <v>1802302000_</v>
      </c>
      <c r="Q980" s="4" t="str">
        <v>CNC/BP chung</v>
      </c>
      <c r="R980" s="4" t="str">
        <v>QC</v>
      </c>
      <c r="S980" s="4" t="str">
        <v>-</v>
      </c>
    </row>
    <row r="981" spans="3:19" ht="12.75" customHeight="1" x14ac:dyDescent="0.3">
      <c r="C981" s="1" t="s">
        <v>3263</v>
      </c>
      <c r="D981" s="1" t="s">
        <v>3255</v>
      </c>
      <c r="E981" s="1" t="s">
        <v>2082</v>
      </c>
      <c r="F981" s="1" t="s">
        <v>4</v>
      </c>
      <c r="G981" s="1"/>
      <c r="H981" s="1"/>
      <c r="I981" s="1"/>
      <c r="J981" s="1" t="s">
        <v>3668</v>
      </c>
      <c r="K981">
        <f>_xlfn.XLOOKUP(L_CC[[#This Row],[PC center]],L_PC[Profit center],L_PC[PC name])</f>
        <v>0</v>
      </c>
      <c r="L981" t="str">
        <f>_xlfn.XLOOKUP(L_CC[[#This Row],[Fund center]],L_FC[Fund center],L_FC[Site],"")</f>
        <v>CNC</v>
      </c>
      <c r="M981" s="4">
        <v>0</v>
      </c>
      <c r="N981" s="4">
        <v>0</v>
      </c>
      <c r="O981" s="4" t="str">
        <v>1802906055_</v>
      </c>
      <c r="P981" s="4" t="str">
        <v>1802906055_</v>
      </c>
      <c r="Q981" s="4" t="str">
        <v>CNC/BP chung</v>
      </c>
      <c r="R981" s="4" t="e">
        <v>#N/A</v>
      </c>
      <c r="S981" s="4" t="str">
        <v>-</v>
      </c>
    </row>
    <row r="982" spans="3:19" ht="12.75" customHeight="1" x14ac:dyDescent="0.3">
      <c r="C982" s="1" t="s">
        <v>3374</v>
      </c>
      <c r="D982" s="1" t="s">
        <v>3375</v>
      </c>
      <c r="E982" s="1" t="s">
        <v>2084</v>
      </c>
      <c r="F982" s="1" t="s">
        <v>4</v>
      </c>
      <c r="G982" s="1"/>
      <c r="H982" s="1"/>
      <c r="I982" s="1"/>
      <c r="J982" s="1" t="s">
        <v>3690</v>
      </c>
      <c r="K982">
        <f>_xlfn.XLOOKUP(L_CC[[#This Row],[PC center]],L_PC[Profit center],L_PC[PC name])</f>
        <v>0</v>
      </c>
      <c r="L982" t="str">
        <f>_xlfn.XLOOKUP(L_CC[[#This Row],[Fund center]],L_FC[Fund center],L_FC[Site],"")</f>
        <v>HSC</v>
      </c>
      <c r="M982" s="4">
        <v>0</v>
      </c>
      <c r="N982" s="4">
        <v>0</v>
      </c>
      <c r="O982" s="4" t="str">
        <v>1900000000_</v>
      </c>
      <c r="P982" s="4" t="str">
        <v>1900000000_</v>
      </c>
      <c r="Q982" s="4" t="str">
        <v>HSC/BP chung</v>
      </c>
      <c r="R982" s="4" t="e">
        <v>#N/A</v>
      </c>
      <c r="S982" s="4" t="str">
        <v>-</v>
      </c>
    </row>
    <row r="983" spans="3:19" ht="12.75" customHeight="1" x14ac:dyDescent="0.3">
      <c r="C983" s="1" t="s">
        <v>843</v>
      </c>
      <c r="D983" s="1" t="s">
        <v>3376</v>
      </c>
      <c r="E983" s="1" t="s">
        <v>2084</v>
      </c>
      <c r="F983" s="1" t="s">
        <v>4</v>
      </c>
      <c r="G983" s="1"/>
      <c r="H983" s="1"/>
      <c r="I983" s="1"/>
      <c r="J983" s="1" t="s">
        <v>3690</v>
      </c>
      <c r="K983">
        <f>_xlfn.XLOOKUP(L_CC[[#This Row],[PC center]],L_PC[Profit center],L_PC[PC name])</f>
        <v>0</v>
      </c>
      <c r="L983" t="str">
        <f>_xlfn.XLOOKUP(L_CC[[#This Row],[Fund center]],L_FC[Fund center],L_FC[Site],"")</f>
        <v>HSC</v>
      </c>
      <c r="M983" s="4">
        <v>0</v>
      </c>
      <c r="N983" s="4">
        <v>0</v>
      </c>
      <c r="O983" s="4" t="str">
        <v>1900100000_</v>
      </c>
      <c r="P983" s="4" t="str">
        <v>1900100000_</v>
      </c>
      <c r="Q983" s="4" t="str">
        <v>HSC/BP chung</v>
      </c>
      <c r="R983" s="4" t="e">
        <v>#N/A</v>
      </c>
      <c r="S983" s="4" t="str">
        <v>-</v>
      </c>
    </row>
    <row r="984" spans="3:19" ht="12.75" customHeight="1" x14ac:dyDescent="0.3">
      <c r="C984" s="1" t="s">
        <v>844</v>
      </c>
      <c r="D984" s="1" t="s">
        <v>3377</v>
      </c>
      <c r="E984" s="1" t="s">
        <v>2084</v>
      </c>
      <c r="F984" s="1" t="s">
        <v>4</v>
      </c>
      <c r="G984" s="1"/>
      <c r="H984" s="1"/>
      <c r="I984" s="1"/>
      <c r="J984" s="1" t="s">
        <v>3690</v>
      </c>
      <c r="K984">
        <f>_xlfn.XLOOKUP(L_CC[[#This Row],[PC center]],L_PC[Profit center],L_PC[PC name])</f>
        <v>0</v>
      </c>
      <c r="L984" t="str">
        <f>_xlfn.XLOOKUP(L_CC[[#This Row],[Fund center]],L_FC[Fund center],L_FC[Site],"")</f>
        <v>HSC</v>
      </c>
      <c r="M984" s="4">
        <v>0</v>
      </c>
      <c r="N984" s="4">
        <v>0</v>
      </c>
      <c r="O984" s="4" t="str">
        <v>1900101000_</v>
      </c>
      <c r="P984" s="4" t="str">
        <v>1900101000_</v>
      </c>
      <c r="Q984" s="4" t="str">
        <v>HSC/BP chung</v>
      </c>
      <c r="R984" s="4" t="e">
        <v>#N/A</v>
      </c>
      <c r="S984" s="4" t="str">
        <v>-</v>
      </c>
    </row>
    <row r="985" spans="3:19" ht="12.75" customHeight="1" x14ac:dyDescent="0.3">
      <c r="C985" s="1" t="s">
        <v>845</v>
      </c>
      <c r="D985" s="1" t="s">
        <v>3378</v>
      </c>
      <c r="E985" s="1" t="s">
        <v>2084</v>
      </c>
      <c r="F985" s="1" t="s">
        <v>4</v>
      </c>
      <c r="G985" s="1"/>
      <c r="H985" s="1"/>
      <c r="I985" s="1"/>
      <c r="J985" s="1" t="s">
        <v>3690</v>
      </c>
      <c r="K985">
        <f>_xlfn.XLOOKUP(L_CC[[#This Row],[PC center]],L_PC[Profit center],L_PC[PC name])</f>
        <v>0</v>
      </c>
      <c r="L985" t="str">
        <f>_xlfn.XLOOKUP(L_CC[[#This Row],[Fund center]],L_FC[Fund center],L_FC[Site],"")</f>
        <v>HSC</v>
      </c>
      <c r="M985" s="4">
        <v>0</v>
      </c>
      <c r="N985" s="4">
        <v>0</v>
      </c>
      <c r="O985" s="4" t="str">
        <v>1900102000_</v>
      </c>
      <c r="P985" s="4" t="str">
        <v>1900102000_</v>
      </c>
      <c r="Q985" s="4" t="str">
        <v>HSC/BP chung</v>
      </c>
      <c r="R985" s="4" t="e">
        <v>#N/A</v>
      </c>
      <c r="S985" s="4" t="str">
        <v>-</v>
      </c>
    </row>
    <row r="986" spans="3:19" ht="12.75" customHeight="1" x14ac:dyDescent="0.3">
      <c r="C986" s="1" t="s">
        <v>846</v>
      </c>
      <c r="D986" s="1" t="s">
        <v>3379</v>
      </c>
      <c r="E986" s="1" t="s">
        <v>2084</v>
      </c>
      <c r="F986" s="1" t="s">
        <v>4</v>
      </c>
      <c r="G986" s="1"/>
      <c r="H986" s="1"/>
      <c r="I986" s="1"/>
      <c r="J986" s="1" t="s">
        <v>3690</v>
      </c>
      <c r="K986">
        <f>_xlfn.XLOOKUP(L_CC[[#This Row],[PC center]],L_PC[Profit center],L_PC[PC name])</f>
        <v>0</v>
      </c>
      <c r="L986" t="str">
        <f>_xlfn.XLOOKUP(L_CC[[#This Row],[Fund center]],L_FC[Fund center],L_FC[Site],"")</f>
        <v>HSC</v>
      </c>
      <c r="M986" s="4">
        <v>0</v>
      </c>
      <c r="N986" s="4">
        <v>0</v>
      </c>
      <c r="O986" s="4" t="str">
        <v>1900103000_</v>
      </c>
      <c r="P986" s="4" t="str">
        <v>1900103000_</v>
      </c>
      <c r="Q986" s="4" t="str">
        <v>HSC/BP chung</v>
      </c>
      <c r="R986" s="4" t="e">
        <v>#N/A</v>
      </c>
      <c r="S986" s="4" t="str">
        <v>-</v>
      </c>
    </row>
    <row r="987" spans="3:19" ht="12.75" customHeight="1" x14ac:dyDescent="0.3">
      <c r="C987" s="1" t="s">
        <v>847</v>
      </c>
      <c r="D987" s="1" t="s">
        <v>3380</v>
      </c>
      <c r="E987" s="1" t="s">
        <v>2084</v>
      </c>
      <c r="F987" s="1" t="s">
        <v>4</v>
      </c>
      <c r="G987" s="1"/>
      <c r="H987" s="1"/>
      <c r="I987" s="1"/>
      <c r="J987" s="1" t="s">
        <v>3690</v>
      </c>
      <c r="K987">
        <f>_xlfn.XLOOKUP(L_CC[[#This Row],[PC center]],L_PC[Profit center],L_PC[PC name])</f>
        <v>0</v>
      </c>
      <c r="L987" t="str">
        <f>_xlfn.XLOOKUP(L_CC[[#This Row],[Fund center]],L_FC[Fund center],L_FC[Site],"")</f>
        <v>HSC</v>
      </c>
      <c r="M987" s="4">
        <v>0</v>
      </c>
      <c r="N987" s="4">
        <v>0</v>
      </c>
      <c r="O987" s="4" t="str">
        <v>1900104000_</v>
      </c>
      <c r="P987" s="4" t="str">
        <v>1900104000_</v>
      </c>
      <c r="Q987" s="4" t="str">
        <v>HSC/BP chung</v>
      </c>
      <c r="R987" s="4" t="e">
        <v>#N/A</v>
      </c>
      <c r="S987" s="4" t="str">
        <v>-</v>
      </c>
    </row>
    <row r="988" spans="3:19" ht="12.75" customHeight="1" x14ac:dyDescent="0.3">
      <c r="C988" s="1" t="s">
        <v>848</v>
      </c>
      <c r="D988" s="1" t="s">
        <v>3381</v>
      </c>
      <c r="E988" s="1" t="s">
        <v>2084</v>
      </c>
      <c r="F988" s="1" t="s">
        <v>4</v>
      </c>
      <c r="G988" s="1"/>
      <c r="H988" s="1"/>
      <c r="I988" s="1"/>
      <c r="J988" s="1" t="s">
        <v>3690</v>
      </c>
      <c r="K988">
        <f>_xlfn.XLOOKUP(L_CC[[#This Row],[PC center]],L_PC[Profit center],L_PC[PC name])</f>
        <v>0</v>
      </c>
      <c r="L988" t="str">
        <f>_xlfn.XLOOKUP(L_CC[[#This Row],[Fund center]],L_FC[Fund center],L_FC[Site],"")</f>
        <v>HSC</v>
      </c>
      <c r="M988" s="4">
        <v>0</v>
      </c>
      <c r="N988" s="4">
        <v>0</v>
      </c>
      <c r="O988" s="4" t="str">
        <v>1900105000_</v>
      </c>
      <c r="P988" s="4" t="str">
        <v>1900105000_</v>
      </c>
      <c r="Q988" s="4" t="str">
        <v>HSC/BP chung</v>
      </c>
      <c r="R988" s="4" t="e">
        <v>#N/A</v>
      </c>
      <c r="S988" s="4" t="str">
        <v>-</v>
      </c>
    </row>
    <row r="989" spans="3:19" ht="12.75" customHeight="1" x14ac:dyDescent="0.3">
      <c r="C989" s="1" t="s">
        <v>849</v>
      </c>
      <c r="D989" s="1" t="s">
        <v>3382</v>
      </c>
      <c r="E989" s="1" t="s">
        <v>2084</v>
      </c>
      <c r="F989" s="1" t="s">
        <v>4</v>
      </c>
      <c r="G989" s="1"/>
      <c r="H989" s="1"/>
      <c r="I989" s="1"/>
      <c r="J989" s="1" t="s">
        <v>3690</v>
      </c>
      <c r="K989">
        <f>_xlfn.XLOOKUP(L_CC[[#This Row],[PC center]],L_PC[Profit center],L_PC[PC name])</f>
        <v>0</v>
      </c>
      <c r="L989" t="str">
        <f>_xlfn.XLOOKUP(L_CC[[#This Row],[Fund center]],L_FC[Fund center],L_FC[Site],"")</f>
        <v>HSC</v>
      </c>
      <c r="M989" s="4">
        <v>0</v>
      </c>
      <c r="N989" s="4">
        <v>0</v>
      </c>
      <c r="O989" s="4" t="str">
        <v>1900107000_</v>
      </c>
      <c r="P989" s="4" t="str">
        <v>1900107000_</v>
      </c>
      <c r="Q989" s="4" t="str">
        <v>HSC/BP chung</v>
      </c>
      <c r="R989" s="4" t="e">
        <v>#N/A</v>
      </c>
      <c r="S989" s="4" t="str">
        <v>-</v>
      </c>
    </row>
    <row r="990" spans="3:19" ht="12.75" customHeight="1" x14ac:dyDescent="0.3">
      <c r="C990" s="1" t="s">
        <v>850</v>
      </c>
      <c r="D990" s="1" t="s">
        <v>3383</v>
      </c>
      <c r="E990" s="1" t="s">
        <v>2084</v>
      </c>
      <c r="F990" s="1" t="s">
        <v>4</v>
      </c>
      <c r="G990" s="1"/>
      <c r="H990" s="1"/>
      <c r="I990" s="1"/>
      <c r="J990" s="1" t="s">
        <v>3690</v>
      </c>
      <c r="K990">
        <f>_xlfn.XLOOKUP(L_CC[[#This Row],[PC center]],L_PC[Profit center],L_PC[PC name])</f>
        <v>0</v>
      </c>
      <c r="L990" t="str">
        <f>_xlfn.XLOOKUP(L_CC[[#This Row],[Fund center]],L_FC[Fund center],L_FC[Site],"")</f>
        <v>HSC</v>
      </c>
      <c r="M990" s="4">
        <v>0</v>
      </c>
      <c r="N990" s="4">
        <v>0</v>
      </c>
      <c r="O990" s="4" t="str">
        <v>1900108000_</v>
      </c>
      <c r="P990" s="4" t="str">
        <v>1900108000_</v>
      </c>
      <c r="Q990" s="4" t="str">
        <v>HSC/BP chung</v>
      </c>
      <c r="R990" s="4" t="e">
        <v>#N/A</v>
      </c>
      <c r="S990" s="4" t="str">
        <v>-</v>
      </c>
    </row>
    <row r="991" spans="3:19" ht="12.75" customHeight="1" x14ac:dyDescent="0.3">
      <c r="C991" s="1" t="s">
        <v>851</v>
      </c>
      <c r="D991" s="1" t="s">
        <v>3384</v>
      </c>
      <c r="E991" s="1" t="s">
        <v>2084</v>
      </c>
      <c r="F991" s="1" t="s">
        <v>4</v>
      </c>
      <c r="G991" s="1"/>
      <c r="H991" s="1"/>
      <c r="I991" s="1"/>
      <c r="J991" s="1" t="s">
        <v>3690</v>
      </c>
      <c r="K991">
        <f>_xlfn.XLOOKUP(L_CC[[#This Row],[PC center]],L_PC[Profit center],L_PC[PC name])</f>
        <v>0</v>
      </c>
      <c r="L991" t="str">
        <f>_xlfn.XLOOKUP(L_CC[[#This Row],[Fund center]],L_FC[Fund center],L_FC[Site],"")</f>
        <v>HSC</v>
      </c>
      <c r="M991" s="4">
        <v>0</v>
      </c>
      <c r="N991" s="4">
        <v>0</v>
      </c>
      <c r="O991" s="4" t="str">
        <v>1900109000_</v>
      </c>
      <c r="P991" s="4" t="str">
        <v>1900109000_</v>
      </c>
      <c r="Q991" s="4" t="str">
        <v>HSC/BP chung</v>
      </c>
      <c r="R991" s="4" t="e">
        <v>#N/A</v>
      </c>
      <c r="S991" s="4" t="str">
        <v>-</v>
      </c>
    </row>
    <row r="992" spans="3:19" ht="12.75" customHeight="1" x14ac:dyDescent="0.3">
      <c r="C992" s="1" t="s">
        <v>852</v>
      </c>
      <c r="D992" s="1" t="s">
        <v>3385</v>
      </c>
      <c r="E992" s="1" t="s">
        <v>2084</v>
      </c>
      <c r="F992" s="1" t="s">
        <v>4</v>
      </c>
      <c r="G992" s="1"/>
      <c r="H992" s="1"/>
      <c r="I992" s="1"/>
      <c r="J992" s="1" t="s">
        <v>3690</v>
      </c>
      <c r="K992">
        <f>_xlfn.XLOOKUP(L_CC[[#This Row],[PC center]],L_PC[Profit center],L_PC[PC name])</f>
        <v>0</v>
      </c>
      <c r="L992" t="str">
        <f>_xlfn.XLOOKUP(L_CC[[#This Row],[Fund center]],L_FC[Fund center],L_FC[Site],"")</f>
        <v>HSC</v>
      </c>
      <c r="M992" s="4">
        <v>0</v>
      </c>
      <c r="N992" s="4">
        <v>0</v>
      </c>
      <c r="O992" s="4" t="str">
        <v>1900111000_</v>
      </c>
      <c r="P992" s="4" t="str">
        <v>1900111000_</v>
      </c>
      <c r="Q992" s="4" t="str">
        <v>HSC/BP chung</v>
      </c>
      <c r="R992" s="4" t="e">
        <v>#N/A</v>
      </c>
      <c r="S992" s="4" t="str">
        <v>-</v>
      </c>
    </row>
    <row r="993" spans="3:19" ht="12.75" customHeight="1" x14ac:dyDescent="0.3">
      <c r="C993" s="1" t="s">
        <v>853</v>
      </c>
      <c r="D993" s="1" t="s">
        <v>3386</v>
      </c>
      <c r="E993" s="1" t="s">
        <v>2084</v>
      </c>
      <c r="F993" s="1" t="s">
        <v>4</v>
      </c>
      <c r="G993" s="1"/>
      <c r="H993" s="1"/>
      <c r="I993" s="1"/>
      <c r="J993" s="1" t="s">
        <v>3690</v>
      </c>
      <c r="K993">
        <f>_xlfn.XLOOKUP(L_CC[[#This Row],[PC center]],L_PC[Profit center],L_PC[PC name])</f>
        <v>0</v>
      </c>
      <c r="L993" t="str">
        <f>_xlfn.XLOOKUP(L_CC[[#This Row],[Fund center]],L_FC[Fund center],L_FC[Site],"")</f>
        <v>HSC</v>
      </c>
      <c r="M993" s="4">
        <v>0</v>
      </c>
      <c r="N993" s="4">
        <v>0</v>
      </c>
      <c r="O993" s="4" t="str">
        <v>1900112000_</v>
      </c>
      <c r="P993" s="4" t="str">
        <v>1900112000_</v>
      </c>
      <c r="Q993" s="4" t="str">
        <v>HSC/BP chung</v>
      </c>
      <c r="R993" s="4" t="e">
        <v>#N/A</v>
      </c>
      <c r="S993" s="4" t="str">
        <v>-</v>
      </c>
    </row>
    <row r="994" spans="3:19" ht="12.75" customHeight="1" x14ac:dyDescent="0.3">
      <c r="C994" s="1" t="s">
        <v>854</v>
      </c>
      <c r="D994" s="1" t="s">
        <v>3387</v>
      </c>
      <c r="E994" s="1" t="s">
        <v>2084</v>
      </c>
      <c r="F994" s="1" t="s">
        <v>4</v>
      </c>
      <c r="G994" s="1"/>
      <c r="H994" s="1"/>
      <c r="I994" s="1"/>
      <c r="J994" s="1" t="s">
        <v>3690</v>
      </c>
      <c r="K994">
        <f>_xlfn.XLOOKUP(L_CC[[#This Row],[PC center]],L_PC[Profit center],L_PC[PC name])</f>
        <v>0</v>
      </c>
      <c r="L994" t="str">
        <f>_xlfn.XLOOKUP(L_CC[[#This Row],[Fund center]],L_FC[Fund center],L_FC[Site],"")</f>
        <v>HSC</v>
      </c>
      <c r="M994" s="4">
        <v>0</v>
      </c>
      <c r="N994" s="4">
        <v>0</v>
      </c>
      <c r="O994" s="4" t="str">
        <v>1900113000_</v>
      </c>
      <c r="P994" s="4" t="str">
        <v>1900113000_</v>
      </c>
      <c r="Q994" s="4" t="str">
        <v>HSC/BP chung</v>
      </c>
      <c r="R994" s="4" t="e">
        <v>#N/A</v>
      </c>
      <c r="S994" s="4" t="str">
        <v>-</v>
      </c>
    </row>
    <row r="995" spans="3:19" ht="12.75" customHeight="1" x14ac:dyDescent="0.3">
      <c r="C995" s="1" t="s">
        <v>855</v>
      </c>
      <c r="D995" s="1" t="s">
        <v>3388</v>
      </c>
      <c r="E995" s="1" t="s">
        <v>2084</v>
      </c>
      <c r="F995" s="1" t="s">
        <v>4</v>
      </c>
      <c r="G995" s="1"/>
      <c r="H995" s="1"/>
      <c r="I995" s="1"/>
      <c r="J995" s="1" t="s">
        <v>3690</v>
      </c>
      <c r="K995">
        <f>_xlfn.XLOOKUP(L_CC[[#This Row],[PC center]],L_PC[Profit center],L_PC[PC name])</f>
        <v>0</v>
      </c>
      <c r="L995" t="str">
        <f>_xlfn.XLOOKUP(L_CC[[#This Row],[Fund center]],L_FC[Fund center],L_FC[Site],"")</f>
        <v>HSC</v>
      </c>
      <c r="M995" s="4">
        <v>0</v>
      </c>
      <c r="N995" s="4">
        <v>0</v>
      </c>
      <c r="O995" s="4" t="str">
        <v>1900114000_</v>
      </c>
      <c r="P995" s="4" t="str">
        <v>1900114000_</v>
      </c>
      <c r="Q995" s="4" t="str">
        <v>HSC/BP chung</v>
      </c>
      <c r="R995" s="4" t="e">
        <v>#N/A</v>
      </c>
      <c r="S995" s="4" t="str">
        <v>-</v>
      </c>
    </row>
    <row r="996" spans="3:19" ht="12.75" customHeight="1" x14ac:dyDescent="0.3">
      <c r="C996" s="1" t="s">
        <v>856</v>
      </c>
      <c r="D996" s="1" t="s">
        <v>3389</v>
      </c>
      <c r="E996" s="1" t="s">
        <v>2084</v>
      </c>
      <c r="F996" s="1" t="s">
        <v>4</v>
      </c>
      <c r="G996" s="1"/>
      <c r="H996" s="1"/>
      <c r="I996" s="1"/>
      <c r="J996" s="1" t="s">
        <v>3690</v>
      </c>
      <c r="K996">
        <f>_xlfn.XLOOKUP(L_CC[[#This Row],[PC center]],L_PC[Profit center],L_PC[PC name])</f>
        <v>0</v>
      </c>
      <c r="L996" t="str">
        <f>_xlfn.XLOOKUP(L_CC[[#This Row],[Fund center]],L_FC[Fund center],L_FC[Site],"")</f>
        <v>HSC</v>
      </c>
      <c r="M996" s="4">
        <v>0</v>
      </c>
      <c r="N996" s="4">
        <v>0</v>
      </c>
      <c r="O996" s="4" t="str">
        <v>1900115000_</v>
      </c>
      <c r="P996" s="4" t="str">
        <v>1900115000_</v>
      </c>
      <c r="Q996" s="4" t="str">
        <v>HSC/BP chung</v>
      </c>
      <c r="R996" s="4" t="e">
        <v>#N/A</v>
      </c>
      <c r="S996" s="4" t="str">
        <v>-</v>
      </c>
    </row>
    <row r="997" spans="3:19" ht="12.75" customHeight="1" x14ac:dyDescent="0.3">
      <c r="C997" s="1" t="s">
        <v>857</v>
      </c>
      <c r="D997" s="1" t="s">
        <v>3390</v>
      </c>
      <c r="E997" s="1" t="s">
        <v>2084</v>
      </c>
      <c r="F997" s="1" t="s">
        <v>4</v>
      </c>
      <c r="G997" s="1"/>
      <c r="H997" s="1"/>
      <c r="I997" s="1"/>
      <c r="J997" s="1" t="s">
        <v>3690</v>
      </c>
      <c r="K997">
        <f>_xlfn.XLOOKUP(L_CC[[#This Row],[PC center]],L_PC[Profit center],L_PC[PC name])</f>
        <v>0</v>
      </c>
      <c r="L997" t="str">
        <f>_xlfn.XLOOKUP(L_CC[[#This Row],[Fund center]],L_FC[Fund center],L_FC[Site],"")</f>
        <v>HSC</v>
      </c>
      <c r="M997" s="4">
        <v>0</v>
      </c>
      <c r="N997" s="4">
        <v>0</v>
      </c>
      <c r="O997" s="4" t="str">
        <v>1900116000_</v>
      </c>
      <c r="P997" s="4" t="str">
        <v>1900116000_</v>
      </c>
      <c r="Q997" s="4" t="str">
        <v>HSC/BP chung</v>
      </c>
      <c r="R997" s="4" t="e">
        <v>#N/A</v>
      </c>
      <c r="S997" s="4" t="str">
        <v>-</v>
      </c>
    </row>
    <row r="998" spans="3:19" ht="12.75" customHeight="1" x14ac:dyDescent="0.3">
      <c r="C998" s="1" t="s">
        <v>858</v>
      </c>
      <c r="D998" s="1" t="s">
        <v>3391</v>
      </c>
      <c r="E998" s="1" t="s">
        <v>2084</v>
      </c>
      <c r="F998" s="1" t="s">
        <v>4</v>
      </c>
      <c r="G998" s="1"/>
      <c r="H998" s="1"/>
      <c r="I998" s="1"/>
      <c r="J998" s="1" t="s">
        <v>3690</v>
      </c>
      <c r="K998">
        <f>_xlfn.XLOOKUP(L_CC[[#This Row],[PC center]],L_PC[Profit center],L_PC[PC name])</f>
        <v>0</v>
      </c>
      <c r="L998" t="str">
        <f>_xlfn.XLOOKUP(L_CC[[#This Row],[Fund center]],L_FC[Fund center],L_FC[Site],"")</f>
        <v>HSC</v>
      </c>
      <c r="M998" s="4">
        <v>0</v>
      </c>
      <c r="N998" s="4">
        <v>0</v>
      </c>
      <c r="O998" s="4" t="str">
        <v>1900117000_</v>
      </c>
      <c r="P998" s="4" t="str">
        <v>1900117000_</v>
      </c>
      <c r="Q998" s="4" t="str">
        <v>HSC/BP chung</v>
      </c>
      <c r="R998" s="4" t="e">
        <v>#N/A</v>
      </c>
      <c r="S998" s="4" t="str">
        <v>-</v>
      </c>
    </row>
    <row r="999" spans="3:19" ht="12.75" customHeight="1" x14ac:dyDescent="0.3">
      <c r="C999" s="1" t="s">
        <v>859</v>
      </c>
      <c r="D999" s="1" t="s">
        <v>3392</v>
      </c>
      <c r="E999" s="1" t="s">
        <v>2084</v>
      </c>
      <c r="F999" s="1" t="s">
        <v>4</v>
      </c>
      <c r="G999" s="1"/>
      <c r="H999" s="1"/>
      <c r="I999" s="1"/>
      <c r="J999" s="1" t="s">
        <v>3690</v>
      </c>
      <c r="K999">
        <f>_xlfn.XLOOKUP(L_CC[[#This Row],[PC center]],L_PC[Profit center],L_PC[PC name])</f>
        <v>0</v>
      </c>
      <c r="L999" t="str">
        <f>_xlfn.XLOOKUP(L_CC[[#This Row],[Fund center]],L_FC[Fund center],L_FC[Site],"")</f>
        <v>HSC</v>
      </c>
      <c r="M999" s="4">
        <v>0</v>
      </c>
      <c r="N999" s="4">
        <v>0</v>
      </c>
      <c r="O999" s="4" t="str">
        <v>1900119000_</v>
      </c>
      <c r="P999" s="4" t="str">
        <v>1900119000_</v>
      </c>
      <c r="Q999" s="4" t="str">
        <v>HSC/BP chung</v>
      </c>
      <c r="R999" s="4" t="e">
        <v>#N/A</v>
      </c>
      <c r="S999" s="4" t="str">
        <v>-</v>
      </c>
    </row>
    <row r="1000" spans="3:19" ht="12.75" customHeight="1" x14ac:dyDescent="0.3">
      <c r="C1000" s="1" t="s">
        <v>860</v>
      </c>
      <c r="D1000" s="1" t="s">
        <v>3393</v>
      </c>
      <c r="E1000" s="1" t="s">
        <v>2084</v>
      </c>
      <c r="F1000" s="1" t="s">
        <v>4</v>
      </c>
      <c r="G1000" s="1"/>
      <c r="H1000" s="1"/>
      <c r="I1000" s="1"/>
      <c r="J1000" s="1" t="s">
        <v>3690</v>
      </c>
      <c r="K1000">
        <f>_xlfn.XLOOKUP(L_CC[[#This Row],[PC center]],L_PC[Profit center],L_PC[PC name])</f>
        <v>0</v>
      </c>
      <c r="L1000" t="str">
        <f>_xlfn.XLOOKUP(L_CC[[#This Row],[Fund center]],L_FC[Fund center],L_FC[Site],"")</f>
        <v>HSC</v>
      </c>
      <c r="M1000" s="4">
        <v>0</v>
      </c>
      <c r="N1000" s="4">
        <v>0</v>
      </c>
      <c r="O1000" s="4" t="str">
        <v>1900201000_</v>
      </c>
      <c r="P1000" s="4" t="str">
        <v>1900201000_</v>
      </c>
      <c r="Q1000" s="4" t="str">
        <v>HSC/BP chung</v>
      </c>
      <c r="R1000" s="4" t="e">
        <v>#N/A</v>
      </c>
      <c r="S1000" s="4" t="str">
        <v>-</v>
      </c>
    </row>
    <row r="1001" spans="3:19" ht="12.75" customHeight="1" x14ac:dyDescent="0.3">
      <c r="C1001" s="1" t="s">
        <v>861</v>
      </c>
      <c r="D1001" s="1" t="s">
        <v>3394</v>
      </c>
      <c r="E1001" s="1" t="s">
        <v>2084</v>
      </c>
      <c r="F1001" s="1" t="s">
        <v>4</v>
      </c>
      <c r="G1001" s="1"/>
      <c r="H1001" s="1"/>
      <c r="I1001" s="1"/>
      <c r="J1001" s="1" t="s">
        <v>3690</v>
      </c>
      <c r="K1001">
        <f>_xlfn.XLOOKUP(L_CC[[#This Row],[PC center]],L_PC[Profit center],L_PC[PC name])</f>
        <v>0</v>
      </c>
      <c r="L1001" t="str">
        <f>_xlfn.XLOOKUP(L_CC[[#This Row],[Fund center]],L_FC[Fund center],L_FC[Site],"")</f>
        <v>HSC</v>
      </c>
      <c r="M1001" s="4">
        <v>0</v>
      </c>
      <c r="N1001" s="4">
        <v>0</v>
      </c>
      <c r="O1001" s="4" t="str">
        <v>1900202000_</v>
      </c>
      <c r="P1001" s="4" t="str">
        <v>1900202000_</v>
      </c>
      <c r="Q1001" s="4" t="str">
        <v>HSC/BP chung</v>
      </c>
      <c r="R1001" s="4" t="e">
        <v>#N/A</v>
      </c>
      <c r="S1001" s="4" t="str">
        <v>-</v>
      </c>
    </row>
    <row r="1002" spans="3:19" ht="12.75" customHeight="1" x14ac:dyDescent="0.3">
      <c r="C1002" s="1" t="s">
        <v>862</v>
      </c>
      <c r="D1002" s="1" t="s">
        <v>3395</v>
      </c>
      <c r="E1002" s="1" t="s">
        <v>2084</v>
      </c>
      <c r="F1002" s="1" t="s">
        <v>4</v>
      </c>
      <c r="G1002" s="1"/>
      <c r="H1002" s="1"/>
      <c r="I1002" s="1"/>
      <c r="J1002" s="1" t="s">
        <v>3690</v>
      </c>
      <c r="K1002">
        <f>_xlfn.XLOOKUP(L_CC[[#This Row],[PC center]],L_PC[Profit center],L_PC[PC name])</f>
        <v>0</v>
      </c>
      <c r="L1002" t="str">
        <f>_xlfn.XLOOKUP(L_CC[[#This Row],[Fund center]],L_FC[Fund center],L_FC[Site],"")</f>
        <v>HSC</v>
      </c>
      <c r="M1002" s="4">
        <v>0</v>
      </c>
      <c r="N1002" s="4">
        <v>0</v>
      </c>
      <c r="O1002" s="4" t="str">
        <v>1900203000_</v>
      </c>
      <c r="P1002" s="4" t="str">
        <v>1900203000_</v>
      </c>
      <c r="Q1002" s="4" t="str">
        <v>HSC/BP chung</v>
      </c>
      <c r="R1002" s="4" t="e">
        <v>#N/A</v>
      </c>
      <c r="S1002" s="4" t="str">
        <v>-</v>
      </c>
    </row>
    <row r="1003" spans="3:19" ht="12.75" customHeight="1" x14ac:dyDescent="0.3">
      <c r="C1003" s="1" t="s">
        <v>863</v>
      </c>
      <c r="D1003" s="1" t="s">
        <v>3396</v>
      </c>
      <c r="E1003" s="1" t="s">
        <v>2084</v>
      </c>
      <c r="F1003" s="1" t="s">
        <v>103</v>
      </c>
      <c r="G1003" s="1"/>
      <c r="H1003" s="1"/>
      <c r="I1003" s="1"/>
      <c r="J1003" s="1"/>
      <c r="K1003">
        <f>_xlfn.XLOOKUP(L_CC[[#This Row],[PC center]],L_PC[Profit center],L_PC[PC name])</f>
        <v>0</v>
      </c>
      <c r="L1003" t="str">
        <f>_xlfn.XLOOKUP(L_CC[[#This Row],[Fund center]],L_FC[Fund center],L_FC[Site],"")</f>
        <v>HSC</v>
      </c>
      <c r="M1003" s="4">
        <v>0</v>
      </c>
      <c r="N1003" s="4">
        <v>0</v>
      </c>
      <c r="O1003" s="4" t="str">
        <v>1900301000_</v>
      </c>
      <c r="P1003" s="4" t="str">
        <v>1900301000_</v>
      </c>
      <c r="Q1003" s="4" t="str">
        <v>HSC/BP chung</v>
      </c>
      <c r="R1003" s="4" t="str">
        <v>Xét nghiệm</v>
      </c>
      <c r="S1003" s="4" t="str">
        <v>-</v>
      </c>
    </row>
    <row r="1004" spans="3:19" ht="12.75" customHeight="1" x14ac:dyDescent="0.3">
      <c r="C1004" s="1" t="s">
        <v>864</v>
      </c>
      <c r="D1004" s="1" t="s">
        <v>3397</v>
      </c>
      <c r="E1004" s="1" t="s">
        <v>2084</v>
      </c>
      <c r="F1004" s="1" t="s">
        <v>103</v>
      </c>
      <c r="G1004" s="1"/>
      <c r="H1004" s="1"/>
      <c r="I1004" s="1"/>
      <c r="J1004" s="1"/>
      <c r="K1004">
        <f>_xlfn.XLOOKUP(L_CC[[#This Row],[PC center]],L_PC[Profit center],L_PC[PC name])</f>
        <v>0</v>
      </c>
      <c r="L1004" t="str">
        <f>_xlfn.XLOOKUP(L_CC[[#This Row],[Fund center]],L_FC[Fund center],L_FC[Site],"")</f>
        <v>HSC</v>
      </c>
      <c r="M1004" s="4">
        <v>0</v>
      </c>
      <c r="N1004" s="4">
        <v>0</v>
      </c>
      <c r="O1004" s="4" t="str">
        <v>1900301100_</v>
      </c>
      <c r="P1004" s="4" t="str">
        <v>1900301100_</v>
      </c>
      <c r="Q1004" s="4" t="str">
        <v>HSC/BP chung</v>
      </c>
      <c r="R1004" s="4" t="str">
        <v>Xét nghiệm</v>
      </c>
      <c r="S1004" s="4" t="str">
        <v>-</v>
      </c>
    </row>
    <row r="1005" spans="3:19" ht="12.75" customHeight="1" x14ac:dyDescent="0.3">
      <c r="C1005" s="1" t="s">
        <v>865</v>
      </c>
      <c r="D1005" s="1" t="s">
        <v>3398</v>
      </c>
      <c r="E1005" s="1" t="s">
        <v>2084</v>
      </c>
      <c r="F1005" s="1" t="s">
        <v>103</v>
      </c>
      <c r="G1005" s="1"/>
      <c r="H1005" s="1"/>
      <c r="I1005" s="1"/>
      <c r="J1005" s="1"/>
      <c r="K1005">
        <f>_xlfn.XLOOKUP(L_CC[[#This Row],[PC center]],L_PC[Profit center],L_PC[PC name])</f>
        <v>0</v>
      </c>
      <c r="L1005" t="str">
        <f>_xlfn.XLOOKUP(L_CC[[#This Row],[Fund center]],L_FC[Fund center],L_FC[Site],"")</f>
        <v>HSC</v>
      </c>
      <c r="M1005" s="4">
        <v>0</v>
      </c>
      <c r="N1005" s="4">
        <v>0</v>
      </c>
      <c r="O1005" s="4" t="str">
        <v>1900301200_</v>
      </c>
      <c r="P1005" s="4" t="str">
        <v>1900301200_</v>
      </c>
      <c r="Q1005" s="4" t="str">
        <v>HSC/BP chung</v>
      </c>
      <c r="R1005" s="4" t="str">
        <v>Xét nghiệm</v>
      </c>
      <c r="S1005" s="4" t="str">
        <v>-</v>
      </c>
    </row>
    <row r="1006" spans="3:19" ht="12.75" customHeight="1" x14ac:dyDescent="0.3">
      <c r="C1006" s="1" t="s">
        <v>866</v>
      </c>
      <c r="D1006" s="1" t="s">
        <v>3399</v>
      </c>
      <c r="E1006" s="1" t="s">
        <v>2084</v>
      </c>
      <c r="F1006" s="1" t="s">
        <v>103</v>
      </c>
      <c r="G1006" s="1"/>
      <c r="H1006" s="1"/>
      <c r="I1006" s="1"/>
      <c r="J1006" s="1"/>
      <c r="K1006">
        <f>_xlfn.XLOOKUP(L_CC[[#This Row],[PC center]],L_PC[Profit center],L_PC[PC name])</f>
        <v>0</v>
      </c>
      <c r="L1006" t="str">
        <f>_xlfn.XLOOKUP(L_CC[[#This Row],[Fund center]],L_FC[Fund center],L_FC[Site],"")</f>
        <v>HSC</v>
      </c>
      <c r="M1006" s="4">
        <v>0</v>
      </c>
      <c r="N1006" s="4">
        <v>0</v>
      </c>
      <c r="O1006" s="4" t="str">
        <v>1900301300_</v>
      </c>
      <c r="P1006" s="4" t="str">
        <v>1900301300_</v>
      </c>
      <c r="Q1006" s="4" t="str">
        <v>HSC/BP chung</v>
      </c>
      <c r="R1006" s="4" t="str">
        <v>Xét nghiệm</v>
      </c>
      <c r="S1006" s="4" t="str">
        <v>-</v>
      </c>
    </row>
    <row r="1007" spans="3:19" ht="12.75" customHeight="1" x14ac:dyDescent="0.3">
      <c r="C1007" s="1" t="s">
        <v>867</v>
      </c>
      <c r="D1007" s="1" t="s">
        <v>3400</v>
      </c>
      <c r="E1007" s="1" t="s">
        <v>2084</v>
      </c>
      <c r="F1007" s="1" t="s">
        <v>103</v>
      </c>
      <c r="G1007" s="1"/>
      <c r="H1007" s="1"/>
      <c r="I1007" s="1"/>
      <c r="J1007" s="1"/>
      <c r="K1007">
        <f>_xlfn.XLOOKUP(L_CC[[#This Row],[PC center]],L_PC[Profit center],L_PC[PC name])</f>
        <v>0</v>
      </c>
      <c r="L1007" t="str">
        <f>_xlfn.XLOOKUP(L_CC[[#This Row],[Fund center]],L_FC[Fund center],L_FC[Site],"")</f>
        <v>HSC</v>
      </c>
      <c r="M1007" s="4">
        <v>0</v>
      </c>
      <c r="N1007" s="4">
        <v>0</v>
      </c>
      <c r="O1007" s="4" t="str">
        <v>1900301400_</v>
      </c>
      <c r="P1007" s="4" t="str">
        <v>1900301400_</v>
      </c>
      <c r="Q1007" s="4" t="str">
        <v>HSC/BP chung</v>
      </c>
      <c r="R1007" s="4" t="str">
        <v>Xét nghiệm</v>
      </c>
      <c r="S1007" s="4" t="str">
        <v>-</v>
      </c>
    </row>
    <row r="1008" spans="3:19" ht="12.75" customHeight="1" x14ac:dyDescent="0.3">
      <c r="C1008" s="1" t="s">
        <v>868</v>
      </c>
      <c r="D1008" s="1" t="s">
        <v>3401</v>
      </c>
      <c r="E1008" s="1" t="s">
        <v>2084</v>
      </c>
      <c r="F1008" s="1" t="s">
        <v>103</v>
      </c>
      <c r="G1008" s="1"/>
      <c r="H1008" s="1"/>
      <c r="I1008" s="1"/>
      <c r="J1008" s="1"/>
      <c r="K1008">
        <f>_xlfn.XLOOKUP(L_CC[[#This Row],[PC center]],L_PC[Profit center],L_PC[PC name])</f>
        <v>0</v>
      </c>
      <c r="L1008" t="str">
        <f>_xlfn.XLOOKUP(L_CC[[#This Row],[Fund center]],L_FC[Fund center],L_FC[Site],"")</f>
        <v>HSC</v>
      </c>
      <c r="M1008" s="4">
        <v>0</v>
      </c>
      <c r="N1008" s="4">
        <v>0</v>
      </c>
      <c r="O1008" s="4" t="str">
        <v>1900301500_</v>
      </c>
      <c r="P1008" s="4" t="str">
        <v>1900301500_</v>
      </c>
      <c r="Q1008" s="4" t="str">
        <v>HSC/BP chung</v>
      </c>
      <c r="R1008" s="4" t="str">
        <v>Xét nghiệm</v>
      </c>
      <c r="S1008" s="4" t="str">
        <v>-</v>
      </c>
    </row>
    <row r="1009" spans="3:19" ht="12.75" customHeight="1" x14ac:dyDescent="0.3">
      <c r="C1009" s="1" t="s">
        <v>869</v>
      </c>
      <c r="D1009" s="1" t="s">
        <v>3402</v>
      </c>
      <c r="E1009" s="1" t="s">
        <v>2084</v>
      </c>
      <c r="F1009" s="1" t="s">
        <v>111</v>
      </c>
      <c r="G1009" s="1"/>
      <c r="H1009" s="1"/>
      <c r="I1009" s="1"/>
      <c r="J1009" s="1"/>
      <c r="K1009">
        <f>_xlfn.XLOOKUP(L_CC[[#This Row],[PC center]],L_PC[Profit center],L_PC[PC name])</f>
        <v>0</v>
      </c>
      <c r="L1009" t="str">
        <f>_xlfn.XLOOKUP(L_CC[[#This Row],[Fund center]],L_FC[Fund center],L_FC[Site],"")</f>
        <v>HSC</v>
      </c>
      <c r="M1009" s="4">
        <v>0</v>
      </c>
      <c r="N1009" s="4">
        <v>0</v>
      </c>
      <c r="O1009" s="4" t="str">
        <v>1900302000_</v>
      </c>
      <c r="P1009" s="4" t="str">
        <v>1900302000_</v>
      </c>
      <c r="Q1009" s="4" t="str">
        <v>HSC/BP chung</v>
      </c>
      <c r="R1009" s="4" t="str">
        <v>CĐHA</v>
      </c>
      <c r="S1009" s="4" t="str">
        <v>-</v>
      </c>
    </row>
    <row r="1010" spans="3:19" ht="12.75" customHeight="1" x14ac:dyDescent="0.3">
      <c r="C1010" s="1" t="s">
        <v>870</v>
      </c>
      <c r="D1010" s="1" t="s">
        <v>3403</v>
      </c>
      <c r="E1010" s="1" t="s">
        <v>2084</v>
      </c>
      <c r="F1010" s="1" t="s">
        <v>111</v>
      </c>
      <c r="G1010" s="1"/>
      <c r="H1010" s="1"/>
      <c r="I1010" s="1"/>
      <c r="J1010" s="1"/>
      <c r="K1010">
        <f>_xlfn.XLOOKUP(L_CC[[#This Row],[PC center]],L_PC[Profit center],L_PC[PC name])</f>
        <v>0</v>
      </c>
      <c r="L1010" t="str">
        <f>_xlfn.XLOOKUP(L_CC[[#This Row],[Fund center]],L_FC[Fund center],L_FC[Site],"")</f>
        <v>HSC</v>
      </c>
      <c r="M1010" s="4">
        <v>0</v>
      </c>
      <c r="N1010" s="4">
        <v>0</v>
      </c>
      <c r="O1010" s="4" t="str">
        <v>1900302100_</v>
      </c>
      <c r="P1010" s="4" t="str">
        <v>1900302100_</v>
      </c>
      <c r="Q1010" s="4" t="str">
        <v>HSC/BP chung</v>
      </c>
      <c r="R1010" s="4" t="str">
        <v>CĐHA</v>
      </c>
      <c r="S1010" s="4" t="str">
        <v>-</v>
      </c>
    </row>
    <row r="1011" spans="3:19" ht="12.75" customHeight="1" x14ac:dyDescent="0.3">
      <c r="C1011" s="1" t="s">
        <v>871</v>
      </c>
      <c r="D1011" s="1" t="s">
        <v>3404</v>
      </c>
      <c r="E1011" s="1" t="s">
        <v>2084</v>
      </c>
      <c r="F1011" s="1" t="s">
        <v>111</v>
      </c>
      <c r="G1011" s="1"/>
      <c r="H1011" s="1"/>
      <c r="I1011" s="1"/>
      <c r="J1011" s="1"/>
      <c r="K1011">
        <f>_xlfn.XLOOKUP(L_CC[[#This Row],[PC center]],L_PC[Profit center],L_PC[PC name])</f>
        <v>0</v>
      </c>
      <c r="L1011" t="str">
        <f>_xlfn.XLOOKUP(L_CC[[#This Row],[Fund center]],L_FC[Fund center],L_FC[Site],"")</f>
        <v>HSC</v>
      </c>
      <c r="M1011" s="4">
        <v>0</v>
      </c>
      <c r="N1011" s="4">
        <v>0</v>
      </c>
      <c r="O1011" s="4" t="str">
        <v>1900302200_</v>
      </c>
      <c r="P1011" s="4" t="str">
        <v>1900302200_</v>
      </c>
      <c r="Q1011" s="4" t="str">
        <v>HSC/BP chung</v>
      </c>
      <c r="R1011" s="4" t="str">
        <v>CĐHA</v>
      </c>
      <c r="S1011" s="4" t="str">
        <v>-</v>
      </c>
    </row>
    <row r="1012" spans="3:19" ht="12.75" customHeight="1" x14ac:dyDescent="0.3">
      <c r="C1012" s="1" t="s">
        <v>872</v>
      </c>
      <c r="D1012" s="1" t="s">
        <v>3405</v>
      </c>
      <c r="E1012" s="1" t="s">
        <v>2084</v>
      </c>
      <c r="F1012" s="1" t="s">
        <v>111</v>
      </c>
      <c r="G1012" s="1"/>
      <c r="H1012" s="1"/>
      <c r="I1012" s="1"/>
      <c r="J1012" s="1"/>
      <c r="K1012">
        <f>_xlfn.XLOOKUP(L_CC[[#This Row],[PC center]],L_PC[Profit center],L_PC[PC name])</f>
        <v>0</v>
      </c>
      <c r="L1012" t="str">
        <f>_xlfn.XLOOKUP(L_CC[[#This Row],[Fund center]],L_FC[Fund center],L_FC[Site],"")</f>
        <v>HSC</v>
      </c>
      <c r="M1012" s="4">
        <v>0</v>
      </c>
      <c r="N1012" s="4">
        <v>0</v>
      </c>
      <c r="O1012" s="4" t="str">
        <v>1900302300_</v>
      </c>
      <c r="P1012" s="4" t="str">
        <v>1900302300_</v>
      </c>
      <c r="Q1012" s="4" t="str">
        <v>HSC/BP chung</v>
      </c>
      <c r="R1012" s="4" t="str">
        <v>CĐHA</v>
      </c>
      <c r="S1012" s="4" t="str">
        <v>-</v>
      </c>
    </row>
    <row r="1013" spans="3:19" ht="12.75" customHeight="1" x14ac:dyDescent="0.3">
      <c r="C1013" s="1" t="s">
        <v>873</v>
      </c>
      <c r="D1013" s="1" t="s">
        <v>3406</v>
      </c>
      <c r="E1013" s="1" t="s">
        <v>2084</v>
      </c>
      <c r="F1013" s="1" t="s">
        <v>111</v>
      </c>
      <c r="G1013" s="1"/>
      <c r="H1013" s="1"/>
      <c r="I1013" s="1"/>
      <c r="J1013" s="1"/>
      <c r="K1013">
        <f>_xlfn.XLOOKUP(L_CC[[#This Row],[PC center]],L_PC[Profit center],L_PC[PC name])</f>
        <v>0</v>
      </c>
      <c r="L1013" t="str">
        <f>_xlfn.XLOOKUP(L_CC[[#This Row],[Fund center]],L_FC[Fund center],L_FC[Site],"")</f>
        <v>HSC</v>
      </c>
      <c r="M1013" s="4">
        <v>0</v>
      </c>
      <c r="N1013" s="4">
        <v>0</v>
      </c>
      <c r="O1013" s="4" t="str">
        <v>1900302400_</v>
      </c>
      <c r="P1013" s="4" t="str">
        <v>1900302400_</v>
      </c>
      <c r="Q1013" s="4" t="str">
        <v>HSC/BP chung</v>
      </c>
      <c r="R1013" s="4" t="str">
        <v>CĐHA</v>
      </c>
      <c r="S1013" s="4" t="str">
        <v>-</v>
      </c>
    </row>
    <row r="1014" spans="3:19" ht="12.75" customHeight="1" x14ac:dyDescent="0.3">
      <c r="C1014" s="1" t="s">
        <v>874</v>
      </c>
      <c r="D1014" s="1" t="s">
        <v>3407</v>
      </c>
      <c r="E1014" s="1" t="s">
        <v>2084</v>
      </c>
      <c r="F1014" s="1" t="s">
        <v>111</v>
      </c>
      <c r="G1014" s="1"/>
      <c r="H1014" s="1"/>
      <c r="I1014" s="1"/>
      <c r="J1014" s="1"/>
      <c r="K1014">
        <f>_xlfn.XLOOKUP(L_CC[[#This Row],[PC center]],L_PC[Profit center],L_PC[PC name])</f>
        <v>0</v>
      </c>
      <c r="L1014" t="str">
        <f>_xlfn.XLOOKUP(L_CC[[#This Row],[Fund center]],L_FC[Fund center],L_FC[Site],"")</f>
        <v>HSC</v>
      </c>
      <c r="M1014" s="4">
        <v>0</v>
      </c>
      <c r="N1014" s="4">
        <v>0</v>
      </c>
      <c r="O1014" s="4" t="str">
        <v>1900302500_</v>
      </c>
      <c r="P1014" s="4" t="str">
        <v>1900302500_</v>
      </c>
      <c r="Q1014" s="4" t="str">
        <v>HSC/BP chung</v>
      </c>
      <c r="R1014" s="4" t="str">
        <v>CĐHA</v>
      </c>
      <c r="S1014" s="4" t="str">
        <v>-</v>
      </c>
    </row>
    <row r="1015" spans="3:19" ht="12.75" customHeight="1" x14ac:dyDescent="0.3">
      <c r="C1015" s="1" t="s">
        <v>875</v>
      </c>
      <c r="D1015" s="1" t="s">
        <v>3408</v>
      </c>
      <c r="E1015" s="1" t="s">
        <v>2084</v>
      </c>
      <c r="F1015" s="1" t="s">
        <v>111</v>
      </c>
      <c r="G1015" s="1"/>
      <c r="H1015" s="1"/>
      <c r="I1015" s="1"/>
      <c r="J1015" s="1"/>
      <c r="K1015">
        <f>_xlfn.XLOOKUP(L_CC[[#This Row],[PC center]],L_PC[Profit center],L_PC[PC name])</f>
        <v>0</v>
      </c>
      <c r="L1015" t="str">
        <f>_xlfn.XLOOKUP(L_CC[[#This Row],[Fund center]],L_FC[Fund center],L_FC[Site],"")</f>
        <v>HSC</v>
      </c>
      <c r="M1015" s="4">
        <v>0</v>
      </c>
      <c r="N1015" s="4">
        <v>0</v>
      </c>
      <c r="O1015" s="4" t="str">
        <v>1900302600_</v>
      </c>
      <c r="P1015" s="4" t="str">
        <v>1900302600_</v>
      </c>
      <c r="Q1015" s="4" t="str">
        <v>HSC/BP chung</v>
      </c>
      <c r="R1015" s="4" t="str">
        <v>CĐHA</v>
      </c>
      <c r="S1015" s="4" t="str">
        <v>-</v>
      </c>
    </row>
    <row r="1016" spans="3:19" ht="12.75" customHeight="1" x14ac:dyDescent="0.3">
      <c r="C1016" s="1" t="s">
        <v>876</v>
      </c>
      <c r="D1016" s="1" t="s">
        <v>3409</v>
      </c>
      <c r="E1016" s="1" t="s">
        <v>2084</v>
      </c>
      <c r="F1016" s="1" t="s">
        <v>3662</v>
      </c>
      <c r="G1016" s="1"/>
      <c r="H1016" s="1"/>
      <c r="I1016" s="1"/>
      <c r="J1016" s="1"/>
      <c r="K1016">
        <f>_xlfn.XLOOKUP(L_CC[[#This Row],[PC center]],L_PC[Profit center],L_PC[PC name])</f>
        <v>0</v>
      </c>
      <c r="L1016" t="str">
        <f>_xlfn.XLOOKUP(L_CC[[#This Row],[Fund center]],L_FC[Fund center],L_FC[Site],"")</f>
        <v>HSC</v>
      </c>
      <c r="M1016" s="4">
        <v>0</v>
      </c>
      <c r="N1016" s="4">
        <v>0</v>
      </c>
      <c r="O1016" s="4" t="str">
        <v>1900302700_</v>
      </c>
      <c r="P1016" s="4" t="str">
        <v>1900302700_</v>
      </c>
      <c r="Q1016" s="4" t="str">
        <v>HSC/BP chung</v>
      </c>
      <c r="R1016" s="4" t="str">
        <v>TT sàng lọc Vú</v>
      </c>
      <c r="S1016" s="4" t="str">
        <v>-</v>
      </c>
    </row>
    <row r="1017" spans="3:19" ht="12.75" customHeight="1" x14ac:dyDescent="0.3">
      <c r="C1017" s="1" t="s">
        <v>877</v>
      </c>
      <c r="D1017" s="1" t="s">
        <v>3410</v>
      </c>
      <c r="E1017" s="1" t="s">
        <v>2084</v>
      </c>
      <c r="F1017" s="1" t="s">
        <v>3663</v>
      </c>
      <c r="G1017" s="1"/>
      <c r="H1017" s="1"/>
      <c r="I1017" s="1"/>
      <c r="J1017" s="1"/>
      <c r="K1017">
        <f>_xlfn.XLOOKUP(L_CC[[#This Row],[PC center]],L_PC[Profit center],L_PC[PC name])</f>
        <v>0</v>
      </c>
      <c r="L1017" t="str">
        <f>_xlfn.XLOOKUP(L_CC[[#This Row],[Fund center]],L_FC[Fund center],L_FC[Site],"")</f>
        <v>HSC</v>
      </c>
      <c r="M1017" s="4">
        <v>0</v>
      </c>
      <c r="N1017" s="4">
        <v>0</v>
      </c>
      <c r="O1017" s="4" t="str">
        <v>1900302800_</v>
      </c>
      <c r="P1017" s="4" t="str">
        <v>1900302800_</v>
      </c>
      <c r="Q1017" s="4" t="str">
        <v>HSC/BP chung</v>
      </c>
      <c r="R1017" s="4" t="str">
        <v>TT sàng lọc Giáp</v>
      </c>
      <c r="S1017" s="4" t="str">
        <v>-</v>
      </c>
    </row>
    <row r="1018" spans="3:19" ht="12.75" customHeight="1" x14ac:dyDescent="0.3">
      <c r="C1018" s="1" t="s">
        <v>878</v>
      </c>
      <c r="D1018" s="1" t="s">
        <v>3411</v>
      </c>
      <c r="E1018" s="1" t="s">
        <v>2084</v>
      </c>
      <c r="F1018" s="1" t="s">
        <v>2102</v>
      </c>
      <c r="G1018" s="1"/>
      <c r="H1018" s="1"/>
      <c r="I1018" s="1"/>
      <c r="J1018" s="1"/>
      <c r="K1018">
        <f>_xlfn.XLOOKUP(L_CC[[#This Row],[PC center]],L_PC[Profit center],L_PC[PC name])</f>
        <v>0</v>
      </c>
      <c r="L1018" t="str">
        <f>_xlfn.XLOOKUP(L_CC[[#This Row],[Fund center]],L_FC[Fund center],L_FC[Site],"")</f>
        <v>HSC</v>
      </c>
      <c r="M1018" s="4">
        <v>0</v>
      </c>
      <c r="N1018" s="4">
        <v>0</v>
      </c>
      <c r="O1018" s="4" t="str">
        <v>1900303000_</v>
      </c>
      <c r="P1018" s="4" t="str">
        <v>1900303000_</v>
      </c>
      <c r="Q1018" s="4" t="str">
        <v>HSC/BP chung</v>
      </c>
      <c r="R1018" s="4" t="str">
        <v>Liệu pháp tế bào</v>
      </c>
      <c r="S1018" s="4" t="str">
        <v>-</v>
      </c>
    </row>
    <row r="1019" spans="3:19" ht="12.75" customHeight="1" x14ac:dyDescent="0.3">
      <c r="C1019" s="1" t="s">
        <v>879</v>
      </c>
      <c r="D1019" s="1" t="s">
        <v>3412</v>
      </c>
      <c r="E1019" s="1" t="s">
        <v>2084</v>
      </c>
      <c r="F1019" s="1" t="s">
        <v>2100</v>
      </c>
      <c r="G1019" s="1"/>
      <c r="H1019" s="1"/>
      <c r="I1019" s="1"/>
      <c r="J1019" s="1"/>
      <c r="K1019">
        <f>_xlfn.XLOOKUP(L_CC[[#This Row],[PC center]],L_PC[Profit center],L_PC[PC name])</f>
        <v>0</v>
      </c>
      <c r="L1019" t="str">
        <f>_xlfn.XLOOKUP(L_CC[[#This Row],[Fund center]],L_FC[Fund center],L_FC[Site],"")</f>
        <v>HSC</v>
      </c>
      <c r="M1019" s="4">
        <v>0</v>
      </c>
      <c r="N1019" s="4">
        <v>0</v>
      </c>
      <c r="O1019" s="4" t="str">
        <v>1900304000_</v>
      </c>
      <c r="P1019" s="4" t="str">
        <v>1900304000_</v>
      </c>
      <c r="Q1019" s="4" t="str">
        <v>HSC/BP chung</v>
      </c>
      <c r="R1019" s="4" t="str">
        <v>Biobank</v>
      </c>
      <c r="S1019" s="4" t="str">
        <v>-</v>
      </c>
    </row>
    <row r="1020" spans="3:19" ht="12.75" customHeight="1" x14ac:dyDescent="0.3">
      <c r="C1020" s="1" t="s">
        <v>880</v>
      </c>
      <c r="D1020" s="1" t="s">
        <v>3413</v>
      </c>
      <c r="E1020" s="1" t="s">
        <v>2084</v>
      </c>
      <c r="F1020" s="1" t="s">
        <v>2101</v>
      </c>
      <c r="G1020" s="1"/>
      <c r="H1020" s="1"/>
      <c r="I1020" s="1"/>
      <c r="J1020" s="1"/>
      <c r="K1020">
        <f>_xlfn.XLOOKUP(L_CC[[#This Row],[PC center]],L_PC[Profit center],L_PC[PC name])</f>
        <v>0</v>
      </c>
      <c r="L1020" t="str">
        <f>_xlfn.XLOOKUP(L_CC[[#This Row],[Fund center]],L_FC[Fund center],L_FC[Site],"")</f>
        <v>HSC</v>
      </c>
      <c r="M1020" s="4">
        <v>0</v>
      </c>
      <c r="N1020" s="4">
        <v>0</v>
      </c>
      <c r="O1020" s="4" t="str">
        <v>1900305000_</v>
      </c>
      <c r="P1020" s="4" t="str">
        <v>1900305000_</v>
      </c>
      <c r="Q1020" s="4" t="str">
        <v>HSC/BP chung</v>
      </c>
      <c r="R1020" s="4" t="str">
        <v>Di truyền y học</v>
      </c>
      <c r="S1020" s="4" t="str">
        <v>-</v>
      </c>
    </row>
    <row r="1021" spans="3:19" ht="12.75" customHeight="1" x14ac:dyDescent="0.3">
      <c r="C1021" s="1" t="s">
        <v>881</v>
      </c>
      <c r="D1021" s="1" t="s">
        <v>3414</v>
      </c>
      <c r="E1021" s="1" t="s">
        <v>2084</v>
      </c>
      <c r="F1021" s="1" t="s">
        <v>126</v>
      </c>
      <c r="G1021" s="1"/>
      <c r="H1021" s="1"/>
      <c r="I1021" s="1"/>
      <c r="J1021" s="1"/>
      <c r="K1021">
        <f>_xlfn.XLOOKUP(L_CC[[#This Row],[PC center]],L_PC[Profit center],L_PC[PC name])</f>
        <v>0</v>
      </c>
      <c r="L1021" t="str">
        <f>_xlfn.XLOOKUP(L_CC[[#This Row],[Fund center]],L_FC[Fund center],L_FC[Site],"")</f>
        <v>HSC</v>
      </c>
      <c r="M1021" s="4">
        <v>0</v>
      </c>
      <c r="N1021" s="4">
        <v>0</v>
      </c>
      <c r="O1021" s="4" t="str">
        <v>1900401100_</v>
      </c>
      <c r="P1021" s="4" t="str">
        <v>1900401100_</v>
      </c>
      <c r="Q1021" s="4" t="str">
        <v>HSC/BP chung</v>
      </c>
      <c r="R1021" s="4" t="str">
        <v>Hồi sức</v>
      </c>
      <c r="S1021" s="4" t="str">
        <v>-</v>
      </c>
    </row>
    <row r="1022" spans="3:19" ht="12.75" customHeight="1" x14ac:dyDescent="0.3">
      <c r="C1022" s="1" t="s">
        <v>882</v>
      </c>
      <c r="D1022" s="1" t="s">
        <v>3415</v>
      </c>
      <c r="E1022" s="1" t="s">
        <v>2084</v>
      </c>
      <c r="F1022" s="1" t="s">
        <v>128</v>
      </c>
      <c r="G1022" s="1"/>
      <c r="H1022" s="1"/>
      <c r="I1022" s="1"/>
      <c r="J1022" s="1"/>
      <c r="K1022">
        <f>_xlfn.XLOOKUP(L_CC[[#This Row],[PC center]],L_PC[Profit center],L_PC[PC name])</f>
        <v>0</v>
      </c>
      <c r="L1022" t="str">
        <f>_xlfn.XLOOKUP(L_CC[[#This Row],[Fund center]],L_FC[Fund center],L_FC[Site],"")</f>
        <v>HSC</v>
      </c>
      <c r="M1022" s="4">
        <v>0</v>
      </c>
      <c r="N1022" s="4">
        <v>0</v>
      </c>
      <c r="O1022" s="4" t="str">
        <v>1900401200_</v>
      </c>
      <c r="P1022" s="4" t="str">
        <v>1900401200_</v>
      </c>
      <c r="Q1022" s="4" t="str">
        <v>HSC/BP chung</v>
      </c>
      <c r="R1022" s="4" t="str">
        <v>Cấp cứu</v>
      </c>
      <c r="S1022" s="4" t="str">
        <v>-</v>
      </c>
    </row>
    <row r="1023" spans="3:19" ht="12.75" customHeight="1" x14ac:dyDescent="0.3">
      <c r="C1023" s="1" t="s">
        <v>883</v>
      </c>
      <c r="D1023" s="1" t="s">
        <v>3416</v>
      </c>
      <c r="E1023" s="1" t="s">
        <v>2084</v>
      </c>
      <c r="F1023" s="1" t="s">
        <v>133</v>
      </c>
      <c r="G1023" s="1"/>
      <c r="H1023" s="1"/>
      <c r="I1023" s="1"/>
      <c r="J1023" s="1"/>
      <c r="K1023">
        <f>_xlfn.XLOOKUP(L_CC[[#This Row],[PC center]],L_PC[Profit center],L_PC[PC name])</f>
        <v>0</v>
      </c>
      <c r="L1023" t="str">
        <f>_xlfn.XLOOKUP(L_CC[[#This Row],[Fund center]],L_FC[Fund center],L_FC[Site],"")</f>
        <v>HSC</v>
      </c>
      <c r="M1023" s="4">
        <v>0</v>
      </c>
      <c r="N1023" s="4">
        <v>0</v>
      </c>
      <c r="O1023" s="4" t="str">
        <v>1900402000_</v>
      </c>
      <c r="P1023" s="4" t="str">
        <v>1900402000_</v>
      </c>
      <c r="Q1023" s="4" t="str">
        <v>HSC/BP chung</v>
      </c>
      <c r="R1023" s="4" t="str">
        <v>Sản khoa</v>
      </c>
      <c r="S1023" s="4" t="str">
        <v>-</v>
      </c>
    </row>
    <row r="1024" spans="3:19" ht="12.75" customHeight="1" x14ac:dyDescent="0.3">
      <c r="C1024" s="1" t="s">
        <v>884</v>
      </c>
      <c r="D1024" s="1" t="s">
        <v>3417</v>
      </c>
      <c r="E1024" s="1" t="s">
        <v>2084</v>
      </c>
      <c r="F1024" s="1" t="s">
        <v>133</v>
      </c>
      <c r="G1024" s="1"/>
      <c r="H1024" s="1"/>
      <c r="I1024" s="1"/>
      <c r="J1024" s="1"/>
      <c r="K1024">
        <f>_xlfn.XLOOKUP(L_CC[[#This Row],[PC center]],L_PC[Profit center],L_PC[PC name])</f>
        <v>0</v>
      </c>
      <c r="L1024" t="str">
        <f>_xlfn.XLOOKUP(L_CC[[#This Row],[Fund center]],L_FC[Fund center],L_FC[Site],"")</f>
        <v>HSC</v>
      </c>
      <c r="M1024" s="4">
        <v>0</v>
      </c>
      <c r="N1024" s="4">
        <v>0</v>
      </c>
      <c r="O1024" s="4" t="str">
        <v>1900402100_</v>
      </c>
      <c r="P1024" s="4" t="str">
        <v>1900402100_</v>
      </c>
      <c r="Q1024" s="4" t="str">
        <v>HSC/BP chung</v>
      </c>
      <c r="R1024" s="4" t="str">
        <v>Sản khoa</v>
      </c>
      <c r="S1024" s="4" t="str">
        <v>-</v>
      </c>
    </row>
    <row r="1025" spans="3:19" ht="12.75" customHeight="1" x14ac:dyDescent="0.3">
      <c r="C1025" s="1" t="s">
        <v>885</v>
      </c>
      <c r="D1025" s="1" t="s">
        <v>3418</v>
      </c>
      <c r="E1025" s="1" t="s">
        <v>2084</v>
      </c>
      <c r="F1025" s="1" t="s">
        <v>136</v>
      </c>
      <c r="G1025" s="1"/>
      <c r="H1025" s="1"/>
      <c r="I1025" s="1"/>
      <c r="J1025" s="1"/>
      <c r="K1025">
        <f>_xlfn.XLOOKUP(L_CC[[#This Row],[PC center]],L_PC[Profit center],L_PC[PC name])</f>
        <v>0</v>
      </c>
      <c r="L1025" t="str">
        <f>_xlfn.XLOOKUP(L_CC[[#This Row],[Fund center]],L_FC[Fund center],L_FC[Site],"")</f>
        <v>HSC</v>
      </c>
      <c r="M1025" s="4">
        <v>0</v>
      </c>
      <c r="N1025" s="4">
        <v>0</v>
      </c>
      <c r="O1025" s="4" t="str">
        <v>1900402200_</v>
      </c>
      <c r="P1025" s="4" t="str">
        <v>1900402200_</v>
      </c>
      <c r="Q1025" s="4" t="str">
        <v>HSC/BP chung</v>
      </c>
      <c r="R1025" s="4" t="str">
        <v>Phụ khoa</v>
      </c>
      <c r="S1025" s="4" t="str">
        <v>-</v>
      </c>
    </row>
    <row r="1026" spans="3:19" ht="12.75" customHeight="1" x14ac:dyDescent="0.3">
      <c r="C1026" s="1" t="s">
        <v>886</v>
      </c>
      <c r="D1026" s="1" t="s">
        <v>3419</v>
      </c>
      <c r="E1026" s="1" t="s">
        <v>2084</v>
      </c>
      <c r="F1026" s="1" t="s">
        <v>133</v>
      </c>
      <c r="G1026" s="1"/>
      <c r="H1026" s="1"/>
      <c r="I1026" s="1"/>
      <c r="J1026" s="1"/>
      <c r="K1026">
        <f>_xlfn.XLOOKUP(L_CC[[#This Row],[PC center]],L_PC[Profit center],L_PC[PC name])</f>
        <v>0</v>
      </c>
      <c r="L1026" t="str">
        <f>_xlfn.XLOOKUP(L_CC[[#This Row],[Fund center]],L_FC[Fund center],L_FC[Site],"")</f>
        <v>HSC</v>
      </c>
      <c r="M1026" s="4">
        <v>0</v>
      </c>
      <c r="N1026" s="4">
        <v>0</v>
      </c>
      <c r="O1026" s="4" t="str">
        <v>1900402300_</v>
      </c>
      <c r="P1026" s="4" t="str">
        <v>1900402300_</v>
      </c>
      <c r="Q1026" s="4" t="str">
        <v>HSC/BP chung</v>
      </c>
      <c r="R1026" s="4" t="str">
        <v>Sản khoa</v>
      </c>
      <c r="S1026" s="4" t="str">
        <v>-</v>
      </c>
    </row>
    <row r="1027" spans="3:19" ht="12.75" customHeight="1" x14ac:dyDescent="0.3">
      <c r="C1027" s="1" t="s">
        <v>887</v>
      </c>
      <c r="D1027" s="1" t="s">
        <v>3420</v>
      </c>
      <c r="E1027" s="1" t="s">
        <v>2084</v>
      </c>
      <c r="F1027" s="1" t="s">
        <v>133</v>
      </c>
      <c r="G1027" s="1"/>
      <c r="H1027" s="1"/>
      <c r="I1027" s="1"/>
      <c r="J1027" s="1"/>
      <c r="K1027">
        <f>_xlfn.XLOOKUP(L_CC[[#This Row],[PC center]],L_PC[Profit center],L_PC[PC name])</f>
        <v>0</v>
      </c>
      <c r="L1027" t="str">
        <f>_xlfn.XLOOKUP(L_CC[[#This Row],[Fund center]],L_FC[Fund center],L_FC[Site],"")</f>
        <v>HSC</v>
      </c>
      <c r="M1027" s="4">
        <v>0</v>
      </c>
      <c r="N1027" s="4">
        <v>0</v>
      </c>
      <c r="O1027" s="4" t="str">
        <v>1900403000_</v>
      </c>
      <c r="P1027" s="4" t="str">
        <v>1900403000_</v>
      </c>
      <c r="Q1027" s="4" t="str">
        <v>HSC/BP chung</v>
      </c>
      <c r="R1027" s="4" t="str">
        <v>Sản khoa</v>
      </c>
      <c r="S1027" s="4" t="str">
        <v>-</v>
      </c>
    </row>
    <row r="1028" spans="3:19" ht="12.75" customHeight="1" x14ac:dyDescent="0.3">
      <c r="C1028" s="1" t="s">
        <v>888</v>
      </c>
      <c r="D1028" s="1" t="s">
        <v>3421</v>
      </c>
      <c r="E1028" s="1" t="s">
        <v>2084</v>
      </c>
      <c r="F1028" s="1" t="s">
        <v>141</v>
      </c>
      <c r="G1028" s="1"/>
      <c r="H1028" s="1"/>
      <c r="I1028" s="1"/>
      <c r="J1028" s="1"/>
      <c r="K1028">
        <f>_xlfn.XLOOKUP(L_CC[[#This Row],[PC center]],L_PC[Profit center],L_PC[PC name])</f>
        <v>0</v>
      </c>
      <c r="L1028" t="str">
        <f>_xlfn.XLOOKUP(L_CC[[#This Row],[Fund center]],L_FC[Fund center],L_FC[Site],"")</f>
        <v>HSC</v>
      </c>
      <c r="M1028" s="4">
        <v>0</v>
      </c>
      <c r="N1028" s="4">
        <v>0</v>
      </c>
      <c r="O1028" s="4" t="str">
        <v>1900404000_</v>
      </c>
      <c r="P1028" s="4" t="str">
        <v>1900404000_</v>
      </c>
      <c r="Q1028" s="4" t="str">
        <v>HSC/BP chung</v>
      </c>
      <c r="R1028" s="4" t="str">
        <v>Sơ sinh</v>
      </c>
      <c r="S1028" s="4" t="str">
        <v>-</v>
      </c>
    </row>
    <row r="1029" spans="3:19" ht="12.75" customHeight="1" x14ac:dyDescent="0.3">
      <c r="C1029" s="1" t="s">
        <v>889</v>
      </c>
      <c r="D1029" s="1" t="s">
        <v>3422</v>
      </c>
      <c r="E1029" s="1" t="s">
        <v>2084</v>
      </c>
      <c r="F1029" s="1" t="s">
        <v>1873</v>
      </c>
      <c r="G1029" s="1"/>
      <c r="H1029" s="1"/>
      <c r="I1029" s="1"/>
      <c r="J1029" s="1"/>
      <c r="K1029">
        <f>_xlfn.XLOOKUP(L_CC[[#This Row],[PC center]],L_PC[Profit center],L_PC[PC name])</f>
        <v>0</v>
      </c>
      <c r="L1029" t="str">
        <f>_xlfn.XLOOKUP(L_CC[[#This Row],[Fund center]],L_FC[Fund center],L_FC[Site],"")</f>
        <v>HSC</v>
      </c>
      <c r="M1029" s="4">
        <v>0</v>
      </c>
      <c r="N1029" s="4">
        <v>0</v>
      </c>
      <c r="O1029" s="4" t="str">
        <v>1900405000_</v>
      </c>
      <c r="P1029" s="4" t="str">
        <v>1900405000_</v>
      </c>
      <c r="Q1029" s="4" t="str">
        <v>HSC/BP chung</v>
      </c>
      <c r="R1029" s="4" t="str">
        <v>Y học tái tạo</v>
      </c>
      <c r="S1029" s="4" t="str">
        <v>-</v>
      </c>
    </row>
    <row r="1030" spans="3:19" ht="12.75" customHeight="1" x14ac:dyDescent="0.3">
      <c r="C1030" s="1" t="s">
        <v>890</v>
      </c>
      <c r="D1030" s="1" t="s">
        <v>3423</v>
      </c>
      <c r="E1030" s="1" t="s">
        <v>2084</v>
      </c>
      <c r="F1030" s="1" t="s">
        <v>1873</v>
      </c>
      <c r="G1030" s="1"/>
      <c r="H1030" s="1"/>
      <c r="I1030" s="1"/>
      <c r="J1030" s="1"/>
      <c r="K1030">
        <f>_xlfn.XLOOKUP(L_CC[[#This Row],[PC center]],L_PC[Profit center],L_PC[PC name])</f>
        <v>0</v>
      </c>
      <c r="L1030" t="str">
        <f>_xlfn.XLOOKUP(L_CC[[#This Row],[Fund center]],L_FC[Fund center],L_FC[Site],"")</f>
        <v>HSC</v>
      </c>
      <c r="M1030" s="4">
        <v>0</v>
      </c>
      <c r="N1030" s="4">
        <v>0</v>
      </c>
      <c r="O1030" s="4" t="str">
        <v>1900405100_</v>
      </c>
      <c r="P1030" s="4" t="str">
        <v>1900405100_</v>
      </c>
      <c r="Q1030" s="4" t="str">
        <v>HSC/BP chung</v>
      </c>
      <c r="R1030" s="4" t="str">
        <v>Y học tái tạo</v>
      </c>
      <c r="S1030" s="4" t="str">
        <v>-</v>
      </c>
    </row>
    <row r="1031" spans="3:19" ht="12.75" customHeight="1" x14ac:dyDescent="0.3">
      <c r="C1031" s="1" t="s">
        <v>891</v>
      </c>
      <c r="D1031" s="1" t="s">
        <v>3424</v>
      </c>
      <c r="E1031" s="1" t="s">
        <v>2084</v>
      </c>
      <c r="F1031" s="1" t="s">
        <v>1873</v>
      </c>
      <c r="G1031" s="1"/>
      <c r="H1031" s="1"/>
      <c r="I1031" s="1"/>
      <c r="J1031" s="1"/>
      <c r="K1031">
        <f>_xlfn.XLOOKUP(L_CC[[#This Row],[PC center]],L_PC[Profit center],L_PC[PC name])</f>
        <v>0</v>
      </c>
      <c r="L1031" t="str">
        <f>_xlfn.XLOOKUP(L_CC[[#This Row],[Fund center]],L_FC[Fund center],L_FC[Site],"")</f>
        <v>HSC</v>
      </c>
      <c r="M1031" s="4">
        <v>0</v>
      </c>
      <c r="N1031" s="4">
        <v>0</v>
      </c>
      <c r="O1031" s="4" t="str">
        <v>1900405200_</v>
      </c>
      <c r="P1031" s="4" t="str">
        <v>1900405200_</v>
      </c>
      <c r="Q1031" s="4" t="str">
        <v>HSC/BP chung</v>
      </c>
      <c r="R1031" s="4" t="str">
        <v>Y học tái tạo</v>
      </c>
      <c r="S1031" s="4" t="str">
        <v>-</v>
      </c>
    </row>
    <row r="1032" spans="3:19" ht="12.75" customHeight="1" x14ac:dyDescent="0.3">
      <c r="C1032" s="1" t="s">
        <v>892</v>
      </c>
      <c r="D1032" s="1" t="s">
        <v>3425</v>
      </c>
      <c r="E1032" s="1" t="s">
        <v>2084</v>
      </c>
      <c r="F1032" s="1" t="s">
        <v>146</v>
      </c>
      <c r="G1032" s="1"/>
      <c r="H1032" s="1"/>
      <c r="I1032" s="1"/>
      <c r="J1032" s="1"/>
      <c r="K1032">
        <f>_xlfn.XLOOKUP(L_CC[[#This Row],[PC center]],L_PC[Profit center],L_PC[PC name])</f>
        <v>0</v>
      </c>
      <c r="L1032" t="str">
        <f>_xlfn.XLOOKUP(L_CC[[#This Row],[Fund center]],L_FC[Fund center],L_FC[Site],"")</f>
        <v>HSC</v>
      </c>
      <c r="M1032" s="4">
        <v>0</v>
      </c>
      <c r="N1032" s="4">
        <v>0</v>
      </c>
      <c r="O1032" s="4" t="str">
        <v>1900406100_</v>
      </c>
      <c r="P1032" s="4" t="str">
        <v>1900406100_</v>
      </c>
      <c r="Q1032" s="4" t="str">
        <v>HSC/BP chung</v>
      </c>
      <c r="R1032" s="4" t="str">
        <v>Nội Nhi</v>
      </c>
      <c r="S1032" s="4" t="str">
        <v>-</v>
      </c>
    </row>
    <row r="1033" spans="3:19" ht="12.75" customHeight="1" x14ac:dyDescent="0.3">
      <c r="C1033" s="1" t="s">
        <v>893</v>
      </c>
      <c r="D1033" s="1" t="s">
        <v>3426</v>
      </c>
      <c r="E1033" s="1" t="s">
        <v>2084</v>
      </c>
      <c r="F1033" s="1" t="s">
        <v>148</v>
      </c>
      <c r="G1033" s="1"/>
      <c r="H1033" s="1"/>
      <c r="I1033" s="1"/>
      <c r="J1033" s="1"/>
      <c r="K1033">
        <f>_xlfn.XLOOKUP(L_CC[[#This Row],[PC center]],L_PC[Profit center],L_PC[PC name])</f>
        <v>0</v>
      </c>
      <c r="L1033" t="str">
        <f>_xlfn.XLOOKUP(L_CC[[#This Row],[Fund center]],L_FC[Fund center],L_FC[Site],"")</f>
        <v>HSC</v>
      </c>
      <c r="M1033" s="4">
        <v>0</v>
      </c>
      <c r="N1033" s="4">
        <v>0</v>
      </c>
      <c r="O1033" s="4" t="str">
        <v>1900406200_</v>
      </c>
      <c r="P1033" s="4" t="str">
        <v>1900406200_</v>
      </c>
      <c r="Q1033" s="4" t="str">
        <v>HSC/BP chung</v>
      </c>
      <c r="R1033" s="4" t="str">
        <v>Vaccine</v>
      </c>
      <c r="S1033" s="4" t="str">
        <v>-</v>
      </c>
    </row>
    <row r="1034" spans="3:19" ht="12.75" customHeight="1" x14ac:dyDescent="0.3">
      <c r="C1034" s="1" t="s">
        <v>894</v>
      </c>
      <c r="D1034" s="1" t="s">
        <v>3427</v>
      </c>
      <c r="E1034" s="1" t="s">
        <v>2084</v>
      </c>
      <c r="F1034" s="1" t="s">
        <v>146</v>
      </c>
      <c r="G1034" s="1"/>
      <c r="H1034" s="1"/>
      <c r="I1034" s="1"/>
      <c r="J1034" s="1"/>
      <c r="K1034">
        <f>_xlfn.XLOOKUP(L_CC[[#This Row],[PC center]],L_PC[Profit center],L_PC[PC name])</f>
        <v>0</v>
      </c>
      <c r="L1034" t="str">
        <f>_xlfn.XLOOKUP(L_CC[[#This Row],[Fund center]],L_FC[Fund center],L_FC[Site],"")</f>
        <v>HSC</v>
      </c>
      <c r="M1034" s="4">
        <v>0</v>
      </c>
      <c r="N1034" s="4">
        <v>0</v>
      </c>
      <c r="O1034" s="4" t="str">
        <v>1900406300_</v>
      </c>
      <c r="P1034" s="4" t="str">
        <v>1900406300_</v>
      </c>
      <c r="Q1034" s="4" t="str">
        <v>HSC/BP chung</v>
      </c>
      <c r="R1034" s="4" t="str">
        <v>Nội Nhi</v>
      </c>
      <c r="S1034" s="4" t="str">
        <v>-</v>
      </c>
    </row>
    <row r="1035" spans="3:19" ht="12.75" customHeight="1" x14ac:dyDescent="0.3">
      <c r="C1035" s="1" t="s">
        <v>895</v>
      </c>
      <c r="D1035" s="1" t="s">
        <v>3428</v>
      </c>
      <c r="E1035" s="1" t="s">
        <v>2084</v>
      </c>
      <c r="F1035" s="1" t="s">
        <v>146</v>
      </c>
      <c r="G1035" s="1"/>
      <c r="H1035" s="1"/>
      <c r="I1035" s="1"/>
      <c r="J1035" s="1"/>
      <c r="K1035">
        <f>_xlfn.XLOOKUP(L_CC[[#This Row],[PC center]],L_PC[Profit center],L_PC[PC name])</f>
        <v>0</v>
      </c>
      <c r="L1035" t="str">
        <f>_xlfn.XLOOKUP(L_CC[[#This Row],[Fund center]],L_FC[Fund center],L_FC[Site],"")</f>
        <v>HSC</v>
      </c>
      <c r="M1035" s="4">
        <v>0</v>
      </c>
      <c r="N1035" s="4">
        <v>0</v>
      </c>
      <c r="O1035" s="4" t="str">
        <v>1900406400_</v>
      </c>
      <c r="P1035" s="4" t="str">
        <v>1900406400_</v>
      </c>
      <c r="Q1035" s="4" t="str">
        <v>HSC/BP chung</v>
      </c>
      <c r="R1035" s="4" t="str">
        <v>Nội Nhi</v>
      </c>
      <c r="S1035" s="4" t="str">
        <v>-</v>
      </c>
    </row>
    <row r="1036" spans="3:19" ht="12.75" customHeight="1" x14ac:dyDescent="0.3">
      <c r="C1036" s="1" t="s">
        <v>896</v>
      </c>
      <c r="D1036" s="1" t="s">
        <v>3429</v>
      </c>
      <c r="E1036" s="1" t="s">
        <v>2084</v>
      </c>
      <c r="F1036" s="1" t="s">
        <v>3660</v>
      </c>
      <c r="G1036" s="1"/>
      <c r="H1036" s="1"/>
      <c r="I1036" s="1"/>
      <c r="J1036" s="1"/>
      <c r="K1036">
        <f>_xlfn.XLOOKUP(L_CC[[#This Row],[PC center]],L_PC[Profit center],L_PC[PC name])</f>
        <v>0</v>
      </c>
      <c r="L1036" t="str">
        <f>_xlfn.XLOOKUP(L_CC[[#This Row],[Fund center]],L_FC[Fund center],L_FC[Site],"")</f>
        <v>HSC</v>
      </c>
      <c r="M1036" s="4">
        <v>0</v>
      </c>
      <c r="N1036" s="4">
        <v>0</v>
      </c>
      <c r="O1036" s="4" t="str">
        <v>1900407100_</v>
      </c>
      <c r="P1036" s="4" t="str">
        <v>1900407100_</v>
      </c>
      <c r="Q1036" s="4" t="str">
        <v>HSC/BP chung</v>
      </c>
      <c r="R1036" s="4" t="str">
        <v>CTCH</v>
      </c>
      <c r="S1036" s="4" t="str">
        <v>-</v>
      </c>
    </row>
    <row r="1037" spans="3:19" ht="12.75" customHeight="1" x14ac:dyDescent="0.3">
      <c r="C1037" s="1" t="s">
        <v>3430</v>
      </c>
      <c r="D1037" s="1" t="s">
        <v>3431</v>
      </c>
      <c r="E1037" s="1" t="s">
        <v>2084</v>
      </c>
      <c r="F1037" s="1" t="s">
        <v>321</v>
      </c>
      <c r="G1037" s="1"/>
      <c r="H1037" s="1"/>
      <c r="I1037" s="1"/>
      <c r="J1037" s="1"/>
      <c r="K1037">
        <f>_xlfn.XLOOKUP(L_CC[[#This Row],[PC center]],L_PC[Profit center],L_PC[PC name])</f>
        <v>0</v>
      </c>
      <c r="L1037" t="str">
        <f>_xlfn.XLOOKUP(L_CC[[#This Row],[Fund center]],L_FC[Fund center],L_FC[Site],"")</f>
        <v>HSC</v>
      </c>
      <c r="M1037" s="4">
        <v>0</v>
      </c>
      <c r="N1037" s="4">
        <v>0</v>
      </c>
      <c r="O1037" s="4" t="str">
        <v>1900407200_</v>
      </c>
      <c r="P1037" s="4" t="str">
        <v>1900407200_</v>
      </c>
      <c r="Q1037" s="4" t="str">
        <v>HSC/BP chung</v>
      </c>
      <c r="R1037" s="4" t="str">
        <v>Ngoại tiêu hóa</v>
      </c>
      <c r="S1037" s="4" t="str">
        <v>-</v>
      </c>
    </row>
    <row r="1038" spans="3:19" ht="12.75" customHeight="1" x14ac:dyDescent="0.3">
      <c r="C1038" s="1" t="s">
        <v>3432</v>
      </c>
      <c r="D1038" s="1" t="s">
        <v>3433</v>
      </c>
      <c r="E1038" s="1" t="s">
        <v>2084</v>
      </c>
      <c r="F1038" s="1" t="s">
        <v>323</v>
      </c>
      <c r="G1038" s="1"/>
      <c r="H1038" s="1"/>
      <c r="I1038" s="1"/>
      <c r="J1038" s="1"/>
      <c r="K1038">
        <f>_xlfn.XLOOKUP(L_CC[[#This Row],[PC center]],L_PC[Profit center],L_PC[PC name])</f>
        <v>0</v>
      </c>
      <c r="L1038" t="str">
        <f>_xlfn.XLOOKUP(L_CC[[#This Row],[Fund center]],L_FC[Fund center],L_FC[Site],"")</f>
        <v>HSC</v>
      </c>
      <c r="M1038" s="4">
        <v>0</v>
      </c>
      <c r="N1038" s="4">
        <v>0</v>
      </c>
      <c r="O1038" s="4" t="str">
        <v>1900407300_</v>
      </c>
      <c r="P1038" s="4" t="str">
        <v>1900407300_</v>
      </c>
      <c r="Q1038" s="4" t="str">
        <v>HSC/BP chung</v>
      </c>
      <c r="R1038" s="4" t="str">
        <v>Ngoại tiết niệu</v>
      </c>
      <c r="S1038" s="4" t="str">
        <v>-</v>
      </c>
    </row>
    <row r="1039" spans="3:19" ht="12.75" customHeight="1" x14ac:dyDescent="0.3">
      <c r="C1039" s="1" t="s">
        <v>897</v>
      </c>
      <c r="D1039" s="1" t="s">
        <v>3434</v>
      </c>
      <c r="E1039" s="1" t="s">
        <v>2084</v>
      </c>
      <c r="F1039" s="1" t="s">
        <v>153</v>
      </c>
      <c r="G1039" s="1"/>
      <c r="H1039" s="1"/>
      <c r="I1039" s="1"/>
      <c r="J1039" s="1"/>
      <c r="K1039">
        <f>_xlfn.XLOOKUP(L_CC[[#This Row],[PC center]],L_PC[Profit center],L_PC[PC name])</f>
        <v>0</v>
      </c>
      <c r="L1039" t="str">
        <f>_xlfn.XLOOKUP(L_CC[[#This Row],[Fund center]],L_FC[Fund center],L_FC[Site],"")</f>
        <v>HSC</v>
      </c>
      <c r="M1039" s="4">
        <v>0</v>
      </c>
      <c r="N1039" s="4">
        <v>0</v>
      </c>
      <c r="O1039" s="4" t="str">
        <v>1900407400_</v>
      </c>
      <c r="P1039" s="4" t="str">
        <v>1900407400_</v>
      </c>
      <c r="Q1039" s="4" t="str">
        <v>HSC/BP chung</v>
      </c>
      <c r="R1039" s="4" t="str">
        <v>Ngoại Nhi</v>
      </c>
      <c r="S1039" s="4" t="str">
        <v>-</v>
      </c>
    </row>
    <row r="1040" spans="3:19" ht="12.75" customHeight="1" x14ac:dyDescent="0.3">
      <c r="C1040" s="1" t="s">
        <v>898</v>
      </c>
      <c r="D1040" s="1" t="s">
        <v>3435</v>
      </c>
      <c r="E1040" s="1" t="s">
        <v>2084</v>
      </c>
      <c r="F1040" s="1" t="s">
        <v>155</v>
      </c>
      <c r="G1040" s="1"/>
      <c r="H1040" s="1"/>
      <c r="I1040" s="1"/>
      <c r="J1040" s="1"/>
      <c r="K1040">
        <f>_xlfn.XLOOKUP(L_CC[[#This Row],[PC center]],L_PC[Profit center],L_PC[PC name])</f>
        <v>0</v>
      </c>
      <c r="L1040" t="str">
        <f>_xlfn.XLOOKUP(L_CC[[#This Row],[Fund center]],L_FC[Fund center],L_FC[Site],"")</f>
        <v>HSC</v>
      </c>
      <c r="M1040" s="4">
        <v>0</v>
      </c>
      <c r="N1040" s="4">
        <v>0</v>
      </c>
      <c r="O1040" s="4" t="str">
        <v>1900407500_</v>
      </c>
      <c r="P1040" s="4" t="str">
        <v>1900407500_</v>
      </c>
      <c r="Q1040" s="4" t="str">
        <v>HSC/BP chung</v>
      </c>
      <c r="R1040" s="4" t="str">
        <v>Ngoại thần kinh</v>
      </c>
      <c r="S1040" s="4" t="str">
        <v>-</v>
      </c>
    </row>
    <row r="1041" spans="3:19" ht="12.75" customHeight="1" x14ac:dyDescent="0.3">
      <c r="C1041" s="1" t="s">
        <v>899</v>
      </c>
      <c r="D1041" s="1" t="s">
        <v>3436</v>
      </c>
      <c r="E1041" s="1" t="s">
        <v>2084</v>
      </c>
      <c r="F1041" s="1" t="s">
        <v>157</v>
      </c>
      <c r="G1041" s="1"/>
      <c r="H1041" s="1"/>
      <c r="I1041" s="1"/>
      <c r="J1041" s="1"/>
      <c r="K1041">
        <f>_xlfn.XLOOKUP(L_CC[[#This Row],[PC center]],L_PC[Profit center],L_PC[PC name])</f>
        <v>0</v>
      </c>
      <c r="L1041" t="str">
        <f>_xlfn.XLOOKUP(L_CC[[#This Row],[Fund center]],L_FC[Fund center],L_FC[Site],"")</f>
        <v>HSC</v>
      </c>
      <c r="M1041" s="4">
        <v>0</v>
      </c>
      <c r="N1041" s="4">
        <v>0</v>
      </c>
      <c r="O1041" s="4" t="str">
        <v>1900407600_</v>
      </c>
      <c r="P1041" s="4" t="str">
        <v>1900407600_</v>
      </c>
      <c r="Q1041" s="4" t="str">
        <v>HSC/BP chung</v>
      </c>
      <c r="R1041" s="4" t="str">
        <v>Phẫu thuật thẩm mỹ</v>
      </c>
      <c r="S1041" s="4" t="str">
        <v>-</v>
      </c>
    </row>
    <row r="1042" spans="3:19" ht="12.75" customHeight="1" x14ac:dyDescent="0.3">
      <c r="C1042" s="1" t="s">
        <v>900</v>
      </c>
      <c r="D1042" s="1" t="s">
        <v>3437</v>
      </c>
      <c r="E1042" s="1" t="s">
        <v>2084</v>
      </c>
      <c r="F1042" s="1" t="s">
        <v>321</v>
      </c>
      <c r="G1042" s="1"/>
      <c r="H1042" s="1"/>
      <c r="I1042" s="1"/>
      <c r="J1042" s="1"/>
      <c r="K1042">
        <f>_xlfn.XLOOKUP(L_CC[[#This Row],[PC center]],L_PC[Profit center],L_PC[PC name])</f>
        <v>0</v>
      </c>
      <c r="L1042" t="str">
        <f>_xlfn.XLOOKUP(L_CC[[#This Row],[Fund center]],L_FC[Fund center],L_FC[Site],"")</f>
        <v>HSC</v>
      </c>
      <c r="M1042" s="4">
        <v>0</v>
      </c>
      <c r="N1042" s="4">
        <v>0</v>
      </c>
      <c r="O1042" s="4" t="str">
        <v>1900407700_</v>
      </c>
      <c r="P1042" s="4" t="str">
        <v>1900407700_</v>
      </c>
      <c r="Q1042" s="4" t="str">
        <v>HSC/BP chung</v>
      </c>
      <c r="R1042" s="4" t="str">
        <v>Ngoại tiêu hóa</v>
      </c>
      <c r="S1042" s="4" t="str">
        <v>-</v>
      </c>
    </row>
    <row r="1043" spans="3:19" ht="12.75" customHeight="1" x14ac:dyDescent="0.3">
      <c r="C1043" s="1" t="s">
        <v>901</v>
      </c>
      <c r="D1043" s="1" t="s">
        <v>3438</v>
      </c>
      <c r="E1043" s="1" t="s">
        <v>2084</v>
      </c>
      <c r="F1043" s="1" t="s">
        <v>157</v>
      </c>
      <c r="G1043" s="1"/>
      <c r="H1043" s="1"/>
      <c r="I1043" s="1"/>
      <c r="J1043" s="1"/>
      <c r="K1043">
        <f>_xlfn.XLOOKUP(L_CC[[#This Row],[PC center]],L_PC[Profit center],L_PC[PC name])</f>
        <v>0</v>
      </c>
      <c r="L1043" t="str">
        <f>_xlfn.XLOOKUP(L_CC[[#This Row],[Fund center]],L_FC[Fund center],L_FC[Site],"")</f>
        <v>HSC</v>
      </c>
      <c r="M1043" s="4">
        <v>0</v>
      </c>
      <c r="N1043" s="4">
        <v>0</v>
      </c>
      <c r="O1043" s="4" t="str">
        <v>1900407800_</v>
      </c>
      <c r="P1043" s="4" t="str">
        <v>1900407800_</v>
      </c>
      <c r="Q1043" s="4" t="str">
        <v>HSC/BP chung</v>
      </c>
      <c r="R1043" s="4" t="str">
        <v>Phẫu thuật thẩm mỹ</v>
      </c>
      <c r="S1043" s="4" t="str">
        <v>-</v>
      </c>
    </row>
    <row r="1044" spans="3:19" ht="12.75" customHeight="1" x14ac:dyDescent="0.3">
      <c r="C1044" s="1" t="s">
        <v>902</v>
      </c>
      <c r="D1044" s="1" t="s">
        <v>3439</v>
      </c>
      <c r="E1044" s="1" t="s">
        <v>2084</v>
      </c>
      <c r="F1044" s="1" t="s">
        <v>3660</v>
      </c>
      <c r="G1044" s="1"/>
      <c r="H1044" s="1"/>
      <c r="I1044" s="1"/>
      <c r="J1044" s="1"/>
      <c r="K1044">
        <f>_xlfn.XLOOKUP(L_CC[[#This Row],[PC center]],L_PC[Profit center],L_PC[PC name])</f>
        <v>0</v>
      </c>
      <c r="L1044" t="str">
        <f>_xlfn.XLOOKUP(L_CC[[#This Row],[Fund center]],L_FC[Fund center],L_FC[Site],"")</f>
        <v>HSC</v>
      </c>
      <c r="M1044" s="4">
        <v>0</v>
      </c>
      <c r="N1044" s="4">
        <v>0</v>
      </c>
      <c r="O1044" s="4" t="str">
        <v>1900407900_</v>
      </c>
      <c r="P1044" s="4" t="str">
        <v>1900407900_</v>
      </c>
      <c r="Q1044" s="4" t="str">
        <v>HSC/BP chung</v>
      </c>
      <c r="R1044" s="4" t="str">
        <v>CTCH</v>
      </c>
      <c r="S1044" s="4" t="str">
        <v>-</v>
      </c>
    </row>
    <row r="1045" spans="3:19" ht="12.75" customHeight="1" x14ac:dyDescent="0.3">
      <c r="C1045" s="1" t="s">
        <v>903</v>
      </c>
      <c r="D1045" s="1" t="s">
        <v>3440</v>
      </c>
      <c r="E1045" s="1" t="s">
        <v>2084</v>
      </c>
      <c r="F1045" s="1" t="s">
        <v>3666</v>
      </c>
      <c r="G1045" s="1"/>
      <c r="H1045" s="1"/>
      <c r="I1045" s="1"/>
      <c r="J1045" s="1"/>
      <c r="K1045">
        <f>_xlfn.XLOOKUP(L_CC[[#This Row],[PC center]],L_PC[Profit center],L_PC[PC name])</f>
        <v>0</v>
      </c>
      <c r="L1045" t="str">
        <f>_xlfn.XLOOKUP(L_CC[[#This Row],[Fund center]],L_FC[Fund center],L_FC[Site],"")</f>
        <v>HSC</v>
      </c>
      <c r="M1045" s="4">
        <v>0</v>
      </c>
      <c r="N1045" s="4">
        <v>0</v>
      </c>
      <c r="O1045" s="4" t="str">
        <v>1900408100_</v>
      </c>
      <c r="P1045" s="4" t="str">
        <v>1900408100_</v>
      </c>
      <c r="Q1045" s="4" t="str">
        <v>HSC/BP chung</v>
      </c>
      <c r="R1045" s="4" t="e">
        <v>#N/A</v>
      </c>
      <c r="S1045" s="4" t="str">
        <v>-</v>
      </c>
    </row>
    <row r="1046" spans="3:19" ht="12.75" customHeight="1" x14ac:dyDescent="0.3">
      <c r="C1046" s="1" t="s">
        <v>904</v>
      </c>
      <c r="D1046" s="1" t="s">
        <v>3441</v>
      </c>
      <c r="E1046" s="1" t="s">
        <v>2084</v>
      </c>
      <c r="F1046" s="1" t="s">
        <v>3666</v>
      </c>
      <c r="G1046" s="1"/>
      <c r="H1046" s="1"/>
      <c r="I1046" s="1"/>
      <c r="J1046" s="1"/>
      <c r="K1046">
        <f>_xlfn.XLOOKUP(L_CC[[#This Row],[PC center]],L_PC[Profit center],L_PC[PC name])</f>
        <v>0</v>
      </c>
      <c r="L1046" t="str">
        <f>_xlfn.XLOOKUP(L_CC[[#This Row],[Fund center]],L_FC[Fund center],L_FC[Site],"")</f>
        <v>HSC</v>
      </c>
      <c r="M1046" s="4">
        <v>0</v>
      </c>
      <c r="N1046" s="4">
        <v>0</v>
      </c>
      <c r="O1046" s="4" t="str">
        <v>1900408200_</v>
      </c>
      <c r="P1046" s="4" t="str">
        <v>1900408200_</v>
      </c>
      <c r="Q1046" s="4" t="str">
        <v>HSC/BP chung</v>
      </c>
      <c r="R1046" s="4" t="e">
        <v>#N/A</v>
      </c>
      <c r="S1046" s="4" t="str">
        <v>-</v>
      </c>
    </row>
    <row r="1047" spans="3:19" ht="12.75" customHeight="1" x14ac:dyDescent="0.3">
      <c r="C1047" s="1" t="s">
        <v>905</v>
      </c>
      <c r="D1047" s="1" t="s">
        <v>3442</v>
      </c>
      <c r="E1047" s="1" t="s">
        <v>2084</v>
      </c>
      <c r="F1047" s="1" t="s">
        <v>164</v>
      </c>
      <c r="G1047" s="1"/>
      <c r="H1047" s="1"/>
      <c r="I1047" s="1"/>
      <c r="J1047" s="1"/>
      <c r="K1047">
        <f>_xlfn.XLOOKUP(L_CC[[#This Row],[PC center]],L_PC[Profit center],L_PC[PC name])</f>
        <v>0</v>
      </c>
      <c r="L1047" t="str">
        <f>_xlfn.XLOOKUP(L_CC[[#This Row],[Fund center]],L_FC[Fund center],L_FC[Site],"")</f>
        <v>HSC</v>
      </c>
      <c r="M1047" s="4">
        <v>0</v>
      </c>
      <c r="N1047" s="4">
        <v>0</v>
      </c>
      <c r="O1047" s="4" t="str">
        <v>1900408300_</v>
      </c>
      <c r="P1047" s="4" t="str">
        <v>1900408300_</v>
      </c>
      <c r="Q1047" s="4" t="str">
        <v>HSC/BP chung</v>
      </c>
      <c r="R1047" s="4" t="str">
        <v>Dinh dưỡng</v>
      </c>
      <c r="S1047" s="4" t="str">
        <v>-</v>
      </c>
    </row>
    <row r="1048" spans="3:19" ht="12.75" customHeight="1" x14ac:dyDescent="0.3">
      <c r="C1048" s="1" t="s">
        <v>906</v>
      </c>
      <c r="D1048" s="1" t="s">
        <v>3443</v>
      </c>
      <c r="E1048" s="1" t="s">
        <v>2084</v>
      </c>
      <c r="F1048" s="1" t="s">
        <v>175</v>
      </c>
      <c r="G1048" s="1"/>
      <c r="H1048" s="1"/>
      <c r="I1048" s="1"/>
      <c r="J1048" s="1"/>
      <c r="K1048">
        <f>_xlfn.XLOOKUP(L_CC[[#This Row],[PC center]],L_PC[Profit center],L_PC[PC name])</f>
        <v>0</v>
      </c>
      <c r="L1048" t="str">
        <f>_xlfn.XLOOKUP(L_CC[[#This Row],[Fund center]],L_FC[Fund center],L_FC[Site],"")</f>
        <v>HSC</v>
      </c>
      <c r="M1048" s="4">
        <v>0</v>
      </c>
      <c r="N1048" s="4">
        <v>0</v>
      </c>
      <c r="O1048" s="4" t="str">
        <v>1900408400_</v>
      </c>
      <c r="P1048" s="4" t="str">
        <v>1900408400_</v>
      </c>
      <c r="Q1048" s="4" t="str">
        <v>HSC/BP chung</v>
      </c>
      <c r="R1048" s="4" t="str">
        <v>Nội đa khoa</v>
      </c>
      <c r="S1048" s="4" t="str">
        <v>-</v>
      </c>
    </row>
    <row r="1049" spans="3:19" ht="12.75" customHeight="1" x14ac:dyDescent="0.3">
      <c r="C1049" s="1" t="s">
        <v>907</v>
      </c>
      <c r="D1049" s="1" t="s">
        <v>3444</v>
      </c>
      <c r="E1049" s="1" t="s">
        <v>2084</v>
      </c>
      <c r="F1049" s="1" t="s">
        <v>167</v>
      </c>
      <c r="G1049" s="1"/>
      <c r="H1049" s="1"/>
      <c r="I1049" s="1"/>
      <c r="J1049" s="1"/>
      <c r="K1049">
        <f>_xlfn.XLOOKUP(L_CC[[#This Row],[PC center]],L_PC[Profit center],L_PC[PC name])</f>
        <v>0</v>
      </c>
      <c r="L1049" t="str">
        <f>_xlfn.XLOOKUP(L_CC[[#This Row],[Fund center]],L_FC[Fund center],L_FC[Site],"")</f>
        <v>HSC</v>
      </c>
      <c r="M1049" s="4">
        <v>0</v>
      </c>
      <c r="N1049" s="4">
        <v>0</v>
      </c>
      <c r="O1049" s="4" t="str">
        <v>1900409100_</v>
      </c>
      <c r="P1049" s="4" t="str">
        <v>1900409100_</v>
      </c>
      <c r="Q1049" s="4" t="str">
        <v>HSC/BP chung</v>
      </c>
      <c r="R1049" s="4" t="str">
        <v>Răng hàm mặt</v>
      </c>
      <c r="S1049" s="4" t="str">
        <v>-</v>
      </c>
    </row>
    <row r="1050" spans="3:19" ht="12.75" customHeight="1" x14ac:dyDescent="0.3">
      <c r="C1050" s="1" t="s">
        <v>908</v>
      </c>
      <c r="D1050" s="1" t="s">
        <v>3445</v>
      </c>
      <c r="E1050" s="1" t="s">
        <v>2084</v>
      </c>
      <c r="F1050" s="1" t="s">
        <v>169</v>
      </c>
      <c r="G1050" s="1"/>
      <c r="H1050" s="1"/>
      <c r="I1050" s="1"/>
      <c r="J1050" s="1"/>
      <c r="K1050">
        <f>_xlfn.XLOOKUP(L_CC[[#This Row],[PC center]],L_PC[Profit center],L_PC[PC name])</f>
        <v>0</v>
      </c>
      <c r="L1050" t="str">
        <f>_xlfn.XLOOKUP(L_CC[[#This Row],[Fund center]],L_FC[Fund center],L_FC[Site],"")</f>
        <v>HSC</v>
      </c>
      <c r="M1050" s="4">
        <v>0</v>
      </c>
      <c r="N1050" s="4">
        <v>0</v>
      </c>
      <c r="O1050" s="4" t="str">
        <v>1900409200_</v>
      </c>
      <c r="P1050" s="4" t="str">
        <v>1900409200_</v>
      </c>
      <c r="Q1050" s="4" t="str">
        <v>HSC/BP chung</v>
      </c>
      <c r="R1050" s="4" t="str">
        <v>Tai Mũi Họng</v>
      </c>
      <c r="S1050" s="4" t="str">
        <v>-</v>
      </c>
    </row>
    <row r="1051" spans="3:19" ht="12.75" customHeight="1" x14ac:dyDescent="0.3">
      <c r="C1051" s="1" t="s">
        <v>909</v>
      </c>
      <c r="D1051" s="1" t="s">
        <v>3446</v>
      </c>
      <c r="E1051" s="1" t="s">
        <v>2084</v>
      </c>
      <c r="F1051" s="1" t="s">
        <v>171</v>
      </c>
      <c r="G1051" s="1"/>
      <c r="H1051" s="1"/>
      <c r="I1051" s="1"/>
      <c r="J1051" s="1"/>
      <c r="K1051">
        <f>_xlfn.XLOOKUP(L_CC[[#This Row],[PC center]],L_PC[Profit center],L_PC[PC name])</f>
        <v>0</v>
      </c>
      <c r="L1051" t="str">
        <f>_xlfn.XLOOKUP(L_CC[[#This Row],[Fund center]],L_FC[Fund center],L_FC[Site],"")</f>
        <v>HSC</v>
      </c>
      <c r="M1051" s="4">
        <v>0</v>
      </c>
      <c r="N1051" s="4">
        <v>0</v>
      </c>
      <c r="O1051" s="4" t="str">
        <v>1900409300_</v>
      </c>
      <c r="P1051" s="4" t="str">
        <v>1900409300_</v>
      </c>
      <c r="Q1051" s="4" t="str">
        <v>HSC/BP chung</v>
      </c>
      <c r="R1051" s="4" t="str">
        <v>Mắt</v>
      </c>
      <c r="S1051" s="4" t="str">
        <v>-</v>
      </c>
    </row>
    <row r="1052" spans="3:19" ht="12.75" customHeight="1" x14ac:dyDescent="0.3">
      <c r="C1052" s="1" t="s">
        <v>910</v>
      </c>
      <c r="D1052" s="1" t="s">
        <v>3447</v>
      </c>
      <c r="E1052" s="1" t="s">
        <v>2084</v>
      </c>
      <c r="F1052" s="1" t="s">
        <v>167</v>
      </c>
      <c r="G1052" s="1"/>
      <c r="H1052" s="1"/>
      <c r="I1052" s="1"/>
      <c r="J1052" s="1"/>
      <c r="K1052">
        <f>_xlfn.XLOOKUP(L_CC[[#This Row],[PC center]],L_PC[Profit center],L_PC[PC name])</f>
        <v>0</v>
      </c>
      <c r="L1052" t="str">
        <f>_xlfn.XLOOKUP(L_CC[[#This Row],[Fund center]],L_FC[Fund center],L_FC[Site],"")</f>
        <v>HSC</v>
      </c>
      <c r="M1052" s="4">
        <v>0</v>
      </c>
      <c r="N1052" s="4">
        <v>0</v>
      </c>
      <c r="O1052" s="4" t="str">
        <v>1900409400_</v>
      </c>
      <c r="P1052" s="4" t="str">
        <v>1900409400_</v>
      </c>
      <c r="Q1052" s="4" t="str">
        <v>HSC/BP chung</v>
      </c>
      <c r="R1052" s="4" t="str">
        <v>Răng hàm mặt</v>
      </c>
      <c r="S1052" s="4" t="str">
        <v>-</v>
      </c>
    </row>
    <row r="1053" spans="3:19" ht="12.75" customHeight="1" x14ac:dyDescent="0.3">
      <c r="C1053" s="1" t="s">
        <v>911</v>
      </c>
      <c r="D1053" s="1" t="s">
        <v>3448</v>
      </c>
      <c r="E1053" s="1" t="s">
        <v>2084</v>
      </c>
      <c r="F1053" s="1" t="s">
        <v>171</v>
      </c>
      <c r="G1053" s="1"/>
      <c r="H1053" s="1"/>
      <c r="I1053" s="1"/>
      <c r="J1053" s="1"/>
      <c r="K1053">
        <f>_xlfn.XLOOKUP(L_CC[[#This Row],[PC center]],L_PC[Profit center],L_PC[PC name])</f>
        <v>0</v>
      </c>
      <c r="L1053" t="str">
        <f>_xlfn.XLOOKUP(L_CC[[#This Row],[Fund center]],L_FC[Fund center],L_FC[Site],"")</f>
        <v>HSC</v>
      </c>
      <c r="M1053" s="4">
        <v>0</v>
      </c>
      <c r="N1053" s="4">
        <v>0</v>
      </c>
      <c r="O1053" s="4" t="str">
        <v>1900409500_</v>
      </c>
      <c r="P1053" s="4" t="str">
        <v>1900409500_</v>
      </c>
      <c r="Q1053" s="4" t="str">
        <v>HSC/BP chung</v>
      </c>
      <c r="R1053" s="4" t="str">
        <v>Mắt</v>
      </c>
      <c r="S1053" s="4" t="str">
        <v>-</v>
      </c>
    </row>
    <row r="1054" spans="3:19" ht="12.75" customHeight="1" x14ac:dyDescent="0.3">
      <c r="C1054" s="1" t="s">
        <v>912</v>
      </c>
      <c r="D1054" s="1" t="s">
        <v>3449</v>
      </c>
      <c r="E1054" s="1" t="s">
        <v>2084</v>
      </c>
      <c r="F1054" s="1" t="s">
        <v>175</v>
      </c>
      <c r="G1054" s="1"/>
      <c r="H1054" s="1"/>
      <c r="I1054" s="1"/>
      <c r="J1054" s="1"/>
      <c r="K1054">
        <f>_xlfn.XLOOKUP(L_CC[[#This Row],[PC center]],L_PC[Profit center],L_PC[PC name])</f>
        <v>0</v>
      </c>
      <c r="L1054" t="str">
        <f>_xlfn.XLOOKUP(L_CC[[#This Row],[Fund center]],L_FC[Fund center],L_FC[Site],"")</f>
        <v>HSC</v>
      </c>
      <c r="M1054" s="4">
        <v>0</v>
      </c>
      <c r="N1054" s="4">
        <v>0</v>
      </c>
      <c r="O1054" s="4" t="str">
        <v>1900410100_</v>
      </c>
      <c r="P1054" s="4" t="str">
        <v>1900410100_</v>
      </c>
      <c r="Q1054" s="4" t="str">
        <v>HSC/BP chung</v>
      </c>
      <c r="R1054" s="4" t="str">
        <v>Nội đa khoa</v>
      </c>
      <c r="S1054" s="4" t="str">
        <v>-</v>
      </c>
    </row>
    <row r="1055" spans="3:19" ht="12.75" customHeight="1" x14ac:dyDescent="0.3">
      <c r="C1055" s="1" t="s">
        <v>3450</v>
      </c>
      <c r="D1055" s="1" t="s">
        <v>3451</v>
      </c>
      <c r="E1055" s="1" t="s">
        <v>2084</v>
      </c>
      <c r="F1055" s="1" t="s">
        <v>218</v>
      </c>
      <c r="G1055" s="1"/>
      <c r="H1055" s="1"/>
      <c r="I1055" s="1"/>
      <c r="J1055" s="1"/>
      <c r="K1055">
        <f>_xlfn.XLOOKUP(L_CC[[#This Row],[PC center]],L_PC[Profit center],L_PC[PC name])</f>
        <v>0</v>
      </c>
      <c r="L1055" t="str">
        <f>_xlfn.XLOOKUP(L_CC[[#This Row],[Fund center]],L_FC[Fund center],L_FC[Site],"")</f>
        <v>HSC</v>
      </c>
      <c r="M1055" s="4">
        <v>0</v>
      </c>
      <c r="N1055" s="4">
        <v>0</v>
      </c>
      <c r="O1055" s="4" t="str">
        <v>1900410200_</v>
      </c>
      <c r="P1055" s="4" t="str">
        <v>1900410200_</v>
      </c>
      <c r="Q1055" s="4" t="str">
        <v>HSC/BP chung</v>
      </c>
      <c r="R1055" s="4" t="str">
        <v>Nội tiêu hóa</v>
      </c>
      <c r="S1055" s="4" t="str">
        <v>-</v>
      </c>
    </row>
    <row r="1056" spans="3:19" ht="12.75" customHeight="1" x14ac:dyDescent="0.3">
      <c r="C1056" s="1" t="s">
        <v>913</v>
      </c>
      <c r="D1056" s="1" t="s">
        <v>3452</v>
      </c>
      <c r="E1056" s="1" t="s">
        <v>2084</v>
      </c>
      <c r="F1056" s="1" t="s">
        <v>177</v>
      </c>
      <c r="G1056" s="1"/>
      <c r="H1056" s="1"/>
      <c r="I1056" s="1"/>
      <c r="J1056" s="1"/>
      <c r="K1056">
        <f>_xlfn.XLOOKUP(L_CC[[#This Row],[PC center]],L_PC[Profit center],L_PC[PC name])</f>
        <v>0</v>
      </c>
      <c r="L1056" t="str">
        <f>_xlfn.XLOOKUP(L_CC[[#This Row],[Fund center]],L_FC[Fund center],L_FC[Site],"")</f>
        <v>HSC</v>
      </c>
      <c r="M1056" s="4">
        <v>0</v>
      </c>
      <c r="N1056" s="4">
        <v>0</v>
      </c>
      <c r="O1056" s="4" t="str">
        <v>1900410300_</v>
      </c>
      <c r="P1056" s="4" t="str">
        <v>1900410300_</v>
      </c>
      <c r="Q1056" s="4" t="str">
        <v>HSC/BP chung</v>
      </c>
      <c r="R1056" s="4" t="str">
        <v>Nội hô hấp</v>
      </c>
      <c r="S1056" s="4" t="str">
        <v>-</v>
      </c>
    </row>
    <row r="1057" spans="3:19" ht="12.75" customHeight="1" x14ac:dyDescent="0.3">
      <c r="C1057" s="1" t="s">
        <v>914</v>
      </c>
      <c r="D1057" s="1" t="s">
        <v>3453</v>
      </c>
      <c r="E1057" s="1" t="s">
        <v>2084</v>
      </c>
      <c r="F1057" s="1" t="s">
        <v>179</v>
      </c>
      <c r="G1057" s="1"/>
      <c r="H1057" s="1"/>
      <c r="I1057" s="1"/>
      <c r="J1057" s="1"/>
      <c r="K1057">
        <f>_xlfn.XLOOKUP(L_CC[[#This Row],[PC center]],L_PC[Profit center],L_PC[PC name])</f>
        <v>0</v>
      </c>
      <c r="L1057" t="str">
        <f>_xlfn.XLOOKUP(L_CC[[#This Row],[Fund center]],L_FC[Fund center],L_FC[Site],"")</f>
        <v>HSC</v>
      </c>
      <c r="M1057" s="4">
        <v>0</v>
      </c>
      <c r="N1057" s="4">
        <v>0</v>
      </c>
      <c r="O1057" s="4" t="str">
        <v>1900410400_</v>
      </c>
      <c r="P1057" s="4" t="str">
        <v>1900410400_</v>
      </c>
      <c r="Q1057" s="4" t="str">
        <v>HSC/BP chung</v>
      </c>
      <c r="R1057" s="4" t="str">
        <v>Nội thần kinh</v>
      </c>
      <c r="S1057" s="4" t="str">
        <v>-</v>
      </c>
    </row>
    <row r="1058" spans="3:19" ht="12.75" customHeight="1" x14ac:dyDescent="0.3">
      <c r="C1058" s="1" t="s">
        <v>915</v>
      </c>
      <c r="D1058" s="1" t="s">
        <v>3454</v>
      </c>
      <c r="E1058" s="1" t="s">
        <v>2084</v>
      </c>
      <c r="F1058" s="1" t="s">
        <v>181</v>
      </c>
      <c r="G1058" s="1"/>
      <c r="H1058" s="1"/>
      <c r="I1058" s="1"/>
      <c r="J1058" s="1"/>
      <c r="K1058">
        <f>_xlfn.XLOOKUP(L_CC[[#This Row],[PC center]],L_PC[Profit center],L_PC[PC name])</f>
        <v>0</v>
      </c>
      <c r="L1058" t="str">
        <f>_xlfn.XLOOKUP(L_CC[[#This Row],[Fund center]],L_FC[Fund center],L_FC[Site],"")</f>
        <v>HSC</v>
      </c>
      <c r="M1058" s="4">
        <v>0</v>
      </c>
      <c r="N1058" s="4">
        <v>0</v>
      </c>
      <c r="O1058" s="4" t="str">
        <v>1900410500_</v>
      </c>
      <c r="P1058" s="4" t="str">
        <v>1900410500_</v>
      </c>
      <c r="Q1058" s="4" t="str">
        <v>HSC/BP chung</v>
      </c>
      <c r="R1058" s="4" t="str">
        <v>Nội tiết tiểu đường</v>
      </c>
      <c r="S1058" s="4" t="str">
        <v>-</v>
      </c>
    </row>
    <row r="1059" spans="3:19" ht="12.75" customHeight="1" x14ac:dyDescent="0.3">
      <c r="C1059" s="1" t="s">
        <v>916</v>
      </c>
      <c r="D1059" s="1" t="s">
        <v>3455</v>
      </c>
      <c r="E1059" s="1" t="s">
        <v>2084</v>
      </c>
      <c r="F1059" s="1" t="s">
        <v>183</v>
      </c>
      <c r="G1059" s="1"/>
      <c r="H1059" s="1"/>
      <c r="I1059" s="1"/>
      <c r="J1059" s="1"/>
      <c r="K1059">
        <f>_xlfn.XLOOKUP(L_CC[[#This Row],[PC center]],L_PC[Profit center],L_PC[PC name])</f>
        <v>0</v>
      </c>
      <c r="L1059" t="str">
        <f>_xlfn.XLOOKUP(L_CC[[#This Row],[Fund center]],L_FC[Fund center],L_FC[Site],"")</f>
        <v>HSC</v>
      </c>
      <c r="M1059" s="4">
        <v>0</v>
      </c>
      <c r="N1059" s="4">
        <v>0</v>
      </c>
      <c r="O1059" s="4" t="str">
        <v>1900410600_</v>
      </c>
      <c r="P1059" s="4" t="str">
        <v>1900410600_</v>
      </c>
      <c r="Q1059" s="4" t="str">
        <v>HSC/BP chung</v>
      </c>
      <c r="R1059" s="4" t="str">
        <v>Nội cơ xương khớp</v>
      </c>
      <c r="S1059" s="4" t="str">
        <v>-</v>
      </c>
    </row>
    <row r="1060" spans="3:19" ht="12.75" customHeight="1" x14ac:dyDescent="0.3">
      <c r="C1060" s="1" t="s">
        <v>917</v>
      </c>
      <c r="D1060" s="1" t="s">
        <v>3456</v>
      </c>
      <c r="E1060" s="1" t="s">
        <v>2084</v>
      </c>
      <c r="F1060" s="1" t="s">
        <v>185</v>
      </c>
      <c r="G1060" s="1"/>
      <c r="H1060" s="1"/>
      <c r="I1060" s="1"/>
      <c r="J1060" s="1"/>
      <c r="K1060">
        <f>_xlfn.XLOOKUP(L_CC[[#This Row],[PC center]],L_PC[Profit center],L_PC[PC name])</f>
        <v>0</v>
      </c>
      <c r="L1060" t="str">
        <f>_xlfn.XLOOKUP(L_CC[[#This Row],[Fund center]],L_FC[Fund center],L_FC[Site],"")</f>
        <v>HSC</v>
      </c>
      <c r="M1060" s="4">
        <v>0</v>
      </c>
      <c r="N1060" s="4">
        <v>0</v>
      </c>
      <c r="O1060" s="4" t="str">
        <v>1900410700_</v>
      </c>
      <c r="P1060" s="4" t="str">
        <v>1900410700_</v>
      </c>
      <c r="Q1060" s="4" t="str">
        <v>HSC/BP chung</v>
      </c>
      <c r="R1060" s="4" t="str">
        <v>Nội thận</v>
      </c>
      <c r="S1060" s="4" t="str">
        <v>-</v>
      </c>
    </row>
    <row r="1061" spans="3:19" ht="12.75" customHeight="1" x14ac:dyDescent="0.3">
      <c r="C1061" s="1" t="s">
        <v>918</v>
      </c>
      <c r="D1061" s="1" t="s">
        <v>3457</v>
      </c>
      <c r="E1061" s="1" t="s">
        <v>2084</v>
      </c>
      <c r="F1061" s="1" t="s">
        <v>187</v>
      </c>
      <c r="G1061" s="1"/>
      <c r="H1061" s="1"/>
      <c r="I1061" s="1"/>
      <c r="J1061" s="1"/>
      <c r="K1061">
        <f>_xlfn.XLOOKUP(L_CC[[#This Row],[PC center]],L_PC[Profit center],L_PC[PC name])</f>
        <v>0</v>
      </c>
      <c r="L1061" t="str">
        <f>_xlfn.XLOOKUP(L_CC[[#This Row],[Fund center]],L_FC[Fund center],L_FC[Site],"")</f>
        <v>HSC</v>
      </c>
      <c r="M1061" s="4">
        <v>0</v>
      </c>
      <c r="N1061" s="4">
        <v>0</v>
      </c>
      <c r="O1061" s="4" t="str">
        <v>1900410800_</v>
      </c>
      <c r="P1061" s="4" t="str">
        <v>1900410800_</v>
      </c>
      <c r="Q1061" s="4" t="str">
        <v>HSC/BP chung</v>
      </c>
      <c r="R1061" s="4" t="str">
        <v>Da liễu</v>
      </c>
      <c r="S1061" s="4" t="str">
        <v>-</v>
      </c>
    </row>
    <row r="1062" spans="3:19" ht="12.75" customHeight="1" x14ac:dyDescent="0.3">
      <c r="C1062" s="1" t="s">
        <v>919</v>
      </c>
      <c r="D1062" s="1" t="s">
        <v>3458</v>
      </c>
      <c r="E1062" s="1" t="s">
        <v>2084</v>
      </c>
      <c r="F1062" s="1" t="s">
        <v>175</v>
      </c>
      <c r="G1062" s="1"/>
      <c r="H1062" s="1"/>
      <c r="I1062" s="1"/>
      <c r="J1062" s="1"/>
      <c r="K1062">
        <f>_xlfn.XLOOKUP(L_CC[[#This Row],[PC center]],L_PC[Profit center],L_PC[PC name])</f>
        <v>0</v>
      </c>
      <c r="L1062" t="str">
        <f>_xlfn.XLOOKUP(L_CC[[#This Row],[Fund center]],L_FC[Fund center],L_FC[Site],"")</f>
        <v>HSC</v>
      </c>
      <c r="M1062" s="4">
        <v>0</v>
      </c>
      <c r="N1062" s="4">
        <v>0</v>
      </c>
      <c r="O1062" s="4" t="str">
        <v>1900411100_</v>
      </c>
      <c r="P1062" s="4" t="str">
        <v>1900411100_</v>
      </c>
      <c r="Q1062" s="4" t="str">
        <v>HSC/BP chung</v>
      </c>
      <c r="R1062" s="4" t="str">
        <v>Nội đa khoa</v>
      </c>
      <c r="S1062" s="4" t="str">
        <v>-</v>
      </c>
    </row>
    <row r="1063" spans="3:19" ht="12.75" customHeight="1" x14ac:dyDescent="0.3">
      <c r="C1063" s="1" t="s">
        <v>920</v>
      </c>
      <c r="D1063" s="1" t="s">
        <v>3459</v>
      </c>
      <c r="E1063" s="1" t="s">
        <v>2084</v>
      </c>
      <c r="F1063" s="1" t="s">
        <v>108</v>
      </c>
      <c r="G1063" s="1"/>
      <c r="H1063" s="1"/>
      <c r="I1063" s="1"/>
      <c r="J1063" s="1"/>
      <c r="K1063">
        <f>_xlfn.XLOOKUP(L_CC[[#This Row],[PC center]],L_PC[Profit center],L_PC[PC name])</f>
        <v>0</v>
      </c>
      <c r="L1063" t="str">
        <f>_xlfn.XLOOKUP(L_CC[[#This Row],[Fund center]],L_FC[Fund center],L_FC[Site],"")</f>
        <v>HSC</v>
      </c>
      <c r="M1063" s="4">
        <v>0</v>
      </c>
      <c r="N1063" s="4">
        <v>0</v>
      </c>
      <c r="O1063" s="4" t="str">
        <v>1900411200_</v>
      </c>
      <c r="P1063" s="4" t="str">
        <v>1900411200_</v>
      </c>
      <c r="Q1063" s="4" t="str">
        <v>HSC/BP chung</v>
      </c>
      <c r="R1063" s="4" t="str">
        <v>Miễn dịch dị ứng</v>
      </c>
      <c r="S1063" s="4" t="str">
        <v>-</v>
      </c>
    </row>
    <row r="1064" spans="3:19" ht="12.75" customHeight="1" x14ac:dyDescent="0.3">
      <c r="C1064" s="1" t="s">
        <v>921</v>
      </c>
      <c r="D1064" s="1" t="s">
        <v>3460</v>
      </c>
      <c r="E1064" s="1" t="s">
        <v>2084</v>
      </c>
      <c r="F1064" s="1" t="s">
        <v>194</v>
      </c>
      <c r="G1064" s="1"/>
      <c r="H1064" s="1"/>
      <c r="I1064" s="1"/>
      <c r="J1064" s="1"/>
      <c r="K1064">
        <f>_xlfn.XLOOKUP(L_CC[[#This Row],[PC center]],L_PC[Profit center],L_PC[PC name])</f>
        <v>0</v>
      </c>
      <c r="L1064" t="str">
        <f>_xlfn.XLOOKUP(L_CC[[#This Row],[Fund center]],L_FC[Fund center],L_FC[Site],"")</f>
        <v>HSC</v>
      </c>
      <c r="M1064" s="4">
        <v>0</v>
      </c>
      <c r="N1064" s="4">
        <v>0</v>
      </c>
      <c r="O1064" s="4" t="str">
        <v>1900411300_</v>
      </c>
      <c r="P1064" s="4" t="str">
        <v>1900411300_</v>
      </c>
      <c r="Q1064" s="4" t="str">
        <v>HSC/BP chung</v>
      </c>
      <c r="R1064" s="4" t="str">
        <v>Tâm lý</v>
      </c>
      <c r="S1064" s="4" t="str">
        <v>-</v>
      </c>
    </row>
    <row r="1065" spans="3:19" ht="12.75" customHeight="1" x14ac:dyDescent="0.3">
      <c r="C1065" s="1" t="s">
        <v>922</v>
      </c>
      <c r="D1065" s="1" t="s">
        <v>3461</v>
      </c>
      <c r="E1065" s="1" t="s">
        <v>2084</v>
      </c>
      <c r="F1065" s="1" t="s">
        <v>196</v>
      </c>
      <c r="G1065" s="1"/>
      <c r="H1065" s="1"/>
      <c r="I1065" s="1"/>
      <c r="J1065" s="1"/>
      <c r="K1065">
        <f>_xlfn.XLOOKUP(L_CC[[#This Row],[PC center]],L_PC[Profit center],L_PC[PC name])</f>
        <v>0</v>
      </c>
      <c r="L1065" t="str">
        <f>_xlfn.XLOOKUP(L_CC[[#This Row],[Fund center]],L_FC[Fund center],L_FC[Site],"")</f>
        <v>HSC</v>
      </c>
      <c r="M1065" s="4">
        <v>0</v>
      </c>
      <c r="N1065" s="4">
        <v>0</v>
      </c>
      <c r="O1065" s="4" t="str">
        <v>1900411400_</v>
      </c>
      <c r="P1065" s="4" t="str">
        <v>1900411400_</v>
      </c>
      <c r="Q1065" s="4" t="str">
        <v>HSC/BP chung</v>
      </c>
      <c r="R1065" s="4" t="str">
        <v>Truyền nhiễm</v>
      </c>
      <c r="S1065" s="4" t="str">
        <v>-</v>
      </c>
    </row>
    <row r="1066" spans="3:19" ht="12.75" customHeight="1" x14ac:dyDescent="0.3">
      <c r="C1066" s="1" t="s">
        <v>3462</v>
      </c>
      <c r="D1066" s="1" t="s">
        <v>3463</v>
      </c>
      <c r="E1066" s="1" t="s">
        <v>2084</v>
      </c>
      <c r="F1066" s="1" t="s">
        <v>194</v>
      </c>
      <c r="G1066" s="1"/>
      <c r="H1066" s="1"/>
      <c r="I1066" s="1"/>
      <c r="J1066" s="1"/>
      <c r="K1066">
        <f>_xlfn.XLOOKUP(L_CC[[#This Row],[PC center]],L_PC[Profit center],L_PC[PC name])</f>
        <v>0</v>
      </c>
      <c r="L1066" t="str">
        <f>_xlfn.XLOOKUP(L_CC[[#This Row],[Fund center]],L_FC[Fund center],L_FC[Site],"")</f>
        <v>HSC</v>
      </c>
      <c r="M1066" s="4">
        <v>0</v>
      </c>
      <c r="N1066" s="4">
        <v>0</v>
      </c>
      <c r="O1066" s="4" t="str">
        <v>1900411600_</v>
      </c>
      <c r="P1066" s="4" t="str">
        <v>1900411600_</v>
      </c>
      <c r="Q1066" s="4" t="str">
        <v>HSC/BP chung</v>
      </c>
      <c r="R1066" s="4" t="str">
        <v>Tâm lý</v>
      </c>
      <c r="S1066" s="4" t="str">
        <v>-</v>
      </c>
    </row>
    <row r="1067" spans="3:19" ht="12.75" customHeight="1" x14ac:dyDescent="0.3">
      <c r="C1067" s="1" t="s">
        <v>923</v>
      </c>
      <c r="D1067" s="1" t="s">
        <v>3464</v>
      </c>
      <c r="E1067" s="1" t="s">
        <v>2084</v>
      </c>
      <c r="F1067" s="1" t="s">
        <v>198</v>
      </c>
      <c r="G1067" s="1"/>
      <c r="H1067" s="1"/>
      <c r="I1067" s="1"/>
      <c r="J1067" s="1"/>
      <c r="K1067">
        <f>_xlfn.XLOOKUP(L_CC[[#This Row],[PC center]],L_PC[Profit center],L_PC[PC name])</f>
        <v>0</v>
      </c>
      <c r="L1067" t="str">
        <f>_xlfn.XLOOKUP(L_CC[[#This Row],[Fund center]],L_FC[Fund center],L_FC[Site],"")</f>
        <v>HSC</v>
      </c>
      <c r="M1067" s="4">
        <v>0</v>
      </c>
      <c r="N1067" s="4">
        <v>0</v>
      </c>
      <c r="O1067" s="4" t="str">
        <v>1900412100_</v>
      </c>
      <c r="P1067" s="4" t="str">
        <v>1900412100_</v>
      </c>
      <c r="Q1067" s="4" t="str">
        <v>HSC/BP chung</v>
      </c>
      <c r="R1067" s="4" t="str">
        <v>Nội, CTTM</v>
      </c>
      <c r="S1067" s="4" t="str">
        <v>-</v>
      </c>
    </row>
    <row r="1068" spans="3:19" ht="12.75" customHeight="1" x14ac:dyDescent="0.3">
      <c r="C1068" s="1" t="s">
        <v>924</v>
      </c>
      <c r="D1068" s="1" t="s">
        <v>3465</v>
      </c>
      <c r="E1068" s="1" t="s">
        <v>2084</v>
      </c>
      <c r="F1068" s="1" t="s">
        <v>200</v>
      </c>
      <c r="G1068" s="1"/>
      <c r="H1068" s="1"/>
      <c r="I1068" s="1"/>
      <c r="J1068" s="1"/>
      <c r="K1068">
        <f>_xlfn.XLOOKUP(L_CC[[#This Row],[PC center]],L_PC[Profit center],L_PC[PC name])</f>
        <v>0</v>
      </c>
      <c r="L1068" t="str">
        <f>_xlfn.XLOOKUP(L_CC[[#This Row],[Fund center]],L_FC[Fund center],L_FC[Site],"")</f>
        <v>HSC</v>
      </c>
      <c r="M1068" s="4">
        <v>0</v>
      </c>
      <c r="N1068" s="4">
        <v>0</v>
      </c>
      <c r="O1068" s="4" t="str">
        <v>1900412200_</v>
      </c>
      <c r="P1068" s="4" t="str">
        <v>1900412200_</v>
      </c>
      <c r="Q1068" s="4" t="str">
        <v>HSC/BP chung</v>
      </c>
      <c r="R1068" s="4" t="str">
        <v>Ngoại tim mạch</v>
      </c>
      <c r="S1068" s="4" t="str">
        <v>-</v>
      </c>
    </row>
    <row r="1069" spans="3:19" ht="12.75" customHeight="1" x14ac:dyDescent="0.3">
      <c r="C1069" s="1" t="s">
        <v>925</v>
      </c>
      <c r="D1069" s="1" t="s">
        <v>3466</v>
      </c>
      <c r="E1069" s="1" t="s">
        <v>2084</v>
      </c>
      <c r="F1069" s="1" t="s">
        <v>198</v>
      </c>
      <c r="G1069" s="1"/>
      <c r="H1069" s="1"/>
      <c r="I1069" s="1"/>
      <c r="J1069" s="1"/>
      <c r="K1069">
        <f>_xlfn.XLOOKUP(L_CC[[#This Row],[PC center]],L_PC[Profit center],L_PC[PC name])</f>
        <v>0</v>
      </c>
      <c r="L1069" t="str">
        <f>_xlfn.XLOOKUP(L_CC[[#This Row],[Fund center]],L_FC[Fund center],L_FC[Site],"")</f>
        <v>HSC</v>
      </c>
      <c r="M1069" s="4">
        <v>0</v>
      </c>
      <c r="N1069" s="4">
        <v>0</v>
      </c>
      <c r="O1069" s="4" t="str">
        <v>1900412400_</v>
      </c>
      <c r="P1069" s="4" t="str">
        <v>1900412400_</v>
      </c>
      <c r="Q1069" s="4" t="str">
        <v>HSC/BP chung</v>
      </c>
      <c r="R1069" s="4" t="str">
        <v>Nội, CTTM</v>
      </c>
      <c r="S1069" s="4" t="str">
        <v>-</v>
      </c>
    </row>
    <row r="1070" spans="3:19" ht="12.75" customHeight="1" x14ac:dyDescent="0.3">
      <c r="C1070" s="1" t="s">
        <v>3467</v>
      </c>
      <c r="D1070" s="1" t="s">
        <v>3468</v>
      </c>
      <c r="E1070" s="1" t="s">
        <v>2084</v>
      </c>
      <c r="F1070" s="1" t="s">
        <v>429</v>
      </c>
      <c r="G1070" s="1"/>
      <c r="H1070" s="1"/>
      <c r="I1070" s="1"/>
      <c r="J1070" s="1"/>
      <c r="K1070">
        <f>_xlfn.XLOOKUP(L_CC[[#This Row],[PC center]],L_PC[Profit center],L_PC[PC name])</f>
        <v>0</v>
      </c>
      <c r="L1070" t="str">
        <f>_xlfn.XLOOKUP(L_CC[[#This Row],[Fund center]],L_FC[Fund center],L_FC[Site],"")</f>
        <v>HSC</v>
      </c>
      <c r="M1070" s="4">
        <v>0</v>
      </c>
      <c r="N1070" s="4">
        <v>0</v>
      </c>
      <c r="O1070" s="4" t="str">
        <v>1900413100_</v>
      </c>
      <c r="P1070" s="4" t="str">
        <v>1900413100_</v>
      </c>
      <c r="Q1070" s="4" t="str">
        <v>HSC/BP chung</v>
      </c>
      <c r="R1070" s="4" t="str">
        <v>Nội gan mật</v>
      </c>
      <c r="S1070" s="4" t="str">
        <v>-</v>
      </c>
    </row>
    <row r="1071" spans="3:19" ht="12.75" customHeight="1" x14ac:dyDescent="0.3">
      <c r="C1071" s="1" t="s">
        <v>3469</v>
      </c>
      <c r="D1071" s="1" t="s">
        <v>3470</v>
      </c>
      <c r="E1071" s="1" t="s">
        <v>2084</v>
      </c>
      <c r="F1071" s="1" t="s">
        <v>215</v>
      </c>
      <c r="G1071" s="1"/>
      <c r="H1071" s="1"/>
      <c r="I1071" s="1"/>
      <c r="J1071" s="1"/>
      <c r="K1071">
        <f>_xlfn.XLOOKUP(L_CC[[#This Row],[PC center]],L_PC[Profit center],L_PC[PC name])</f>
        <v>0</v>
      </c>
      <c r="L1071" t="str">
        <f>_xlfn.XLOOKUP(L_CC[[#This Row],[Fund center]],L_FC[Fund center],L_FC[Site],"")</f>
        <v>HSC</v>
      </c>
      <c r="M1071" s="4">
        <v>0</v>
      </c>
      <c r="N1071" s="4">
        <v>0</v>
      </c>
      <c r="O1071" s="4" t="str">
        <v>1900413200_</v>
      </c>
      <c r="P1071" s="4" t="str">
        <v>1900413200_</v>
      </c>
      <c r="Q1071" s="4" t="str">
        <v>HSC/BP chung</v>
      </c>
      <c r="R1071" s="4" t="str">
        <v>Ngoại gan mật</v>
      </c>
      <c r="S1071" s="4" t="str">
        <v>-</v>
      </c>
    </row>
    <row r="1072" spans="3:19" ht="12.75" customHeight="1" x14ac:dyDescent="0.3">
      <c r="C1072" s="1" t="s">
        <v>926</v>
      </c>
      <c r="D1072" s="1" t="s">
        <v>3471</v>
      </c>
      <c r="E1072" s="1" t="s">
        <v>2084</v>
      </c>
      <c r="F1072" s="1" t="s">
        <v>203</v>
      </c>
      <c r="G1072" s="1"/>
      <c r="H1072" s="1"/>
      <c r="I1072" s="1"/>
      <c r="J1072" s="1"/>
      <c r="K1072">
        <f>_xlfn.XLOOKUP(L_CC[[#This Row],[PC center]],L_PC[Profit center],L_PC[PC name])</f>
        <v>0</v>
      </c>
      <c r="L1072" t="str">
        <f>_xlfn.XLOOKUP(L_CC[[#This Row],[Fund center]],L_FC[Fund center],L_FC[Site],"")</f>
        <v>HSC</v>
      </c>
      <c r="M1072" s="4">
        <v>0</v>
      </c>
      <c r="N1072" s="4">
        <v>0</v>
      </c>
      <c r="O1072" s="4" t="str">
        <v>1900414100_</v>
      </c>
      <c r="P1072" s="4" t="str">
        <v>1900414100_</v>
      </c>
      <c r="Q1072" s="4" t="str">
        <v>HSC/BP chung</v>
      </c>
      <c r="R1072" s="4" t="str">
        <v>Ung bướu</v>
      </c>
      <c r="S1072" s="4" t="str">
        <v>-</v>
      </c>
    </row>
    <row r="1073" spans="3:19" ht="12.75" customHeight="1" x14ac:dyDescent="0.3">
      <c r="C1073" s="1" t="s">
        <v>927</v>
      </c>
      <c r="D1073" s="1" t="s">
        <v>3472</v>
      </c>
      <c r="E1073" s="1" t="s">
        <v>2084</v>
      </c>
      <c r="F1073" s="1" t="s">
        <v>205</v>
      </c>
      <c r="G1073" s="1"/>
      <c r="H1073" s="1"/>
      <c r="I1073" s="1"/>
      <c r="J1073" s="1"/>
      <c r="K1073">
        <f>_xlfn.XLOOKUP(L_CC[[#This Row],[PC center]],L_PC[Profit center],L_PC[PC name])</f>
        <v>0</v>
      </c>
      <c r="L1073" t="str">
        <f>_xlfn.XLOOKUP(L_CC[[#This Row],[Fund center]],L_FC[Fund center],L_FC[Site],"")</f>
        <v>HSC</v>
      </c>
      <c r="M1073" s="4">
        <v>0</v>
      </c>
      <c r="N1073" s="4">
        <v>0</v>
      </c>
      <c r="O1073" s="4" t="str">
        <v>1900414200_</v>
      </c>
      <c r="P1073" s="4" t="str">
        <v>1900414200_</v>
      </c>
      <c r="Q1073" s="4" t="str">
        <v>HSC/BP chung</v>
      </c>
      <c r="R1073" s="4" t="str">
        <v>Xạ trị</v>
      </c>
      <c r="S1073" s="4" t="str">
        <v>-</v>
      </c>
    </row>
    <row r="1074" spans="3:19" ht="12.75" customHeight="1" x14ac:dyDescent="0.3">
      <c r="C1074" s="1" t="s">
        <v>928</v>
      </c>
      <c r="D1074" s="1" t="s">
        <v>3473</v>
      </c>
      <c r="E1074" s="1" t="s">
        <v>2084</v>
      </c>
      <c r="F1074" s="1" t="s">
        <v>208</v>
      </c>
      <c r="G1074" s="1"/>
      <c r="H1074" s="1"/>
      <c r="I1074" s="1"/>
      <c r="J1074" s="1"/>
      <c r="K1074">
        <f>_xlfn.XLOOKUP(L_CC[[#This Row],[PC center]],L_PC[Profit center],L_PC[PC name])</f>
        <v>0</v>
      </c>
      <c r="L1074" t="str">
        <f>_xlfn.XLOOKUP(L_CC[[#This Row],[Fund center]],L_FC[Fund center],L_FC[Site],"")</f>
        <v>HSC</v>
      </c>
      <c r="M1074" s="4">
        <v>0</v>
      </c>
      <c r="N1074" s="4">
        <v>0</v>
      </c>
      <c r="O1074" s="4" t="str">
        <v>1900415100_</v>
      </c>
      <c r="P1074" s="4" t="str">
        <v>1900415100_</v>
      </c>
      <c r="Q1074" s="4" t="str">
        <v>HSC/BP chung</v>
      </c>
      <c r="R1074" s="4" t="str">
        <v>Gây mê giảm đau</v>
      </c>
      <c r="S1074" s="4" t="str">
        <v>-</v>
      </c>
    </row>
    <row r="1075" spans="3:19" ht="12.75" customHeight="1" x14ac:dyDescent="0.3">
      <c r="C1075" s="1" t="s">
        <v>929</v>
      </c>
      <c r="D1075" s="1" t="s">
        <v>3474</v>
      </c>
      <c r="E1075" s="1" t="s">
        <v>2084</v>
      </c>
      <c r="F1075" s="1" t="s">
        <v>208</v>
      </c>
      <c r="G1075" s="1"/>
      <c r="H1075" s="1"/>
      <c r="I1075" s="1"/>
      <c r="J1075" s="1"/>
      <c r="K1075">
        <f>_xlfn.XLOOKUP(L_CC[[#This Row],[PC center]],L_PC[Profit center],L_PC[PC name])</f>
        <v>0</v>
      </c>
      <c r="L1075" t="str">
        <f>_xlfn.XLOOKUP(L_CC[[#This Row],[Fund center]],L_FC[Fund center],L_FC[Site],"")</f>
        <v>HSC</v>
      </c>
      <c r="M1075" s="4">
        <v>0</v>
      </c>
      <c r="N1075" s="4">
        <v>0</v>
      </c>
      <c r="O1075" s="4" t="str">
        <v>1900415200_</v>
      </c>
      <c r="P1075" s="4" t="str">
        <v>1900415200_</v>
      </c>
      <c r="Q1075" s="4" t="str">
        <v>HSC/BP chung</v>
      </c>
      <c r="R1075" s="4" t="str">
        <v>Gây mê giảm đau</v>
      </c>
      <c r="S1075" s="4" t="str">
        <v>-</v>
      </c>
    </row>
    <row r="1076" spans="3:19" ht="12.75" customHeight="1" x14ac:dyDescent="0.3">
      <c r="C1076" s="1" t="s">
        <v>930</v>
      </c>
      <c r="D1076" s="1" t="s">
        <v>3475</v>
      </c>
      <c r="E1076" s="1" t="s">
        <v>2084</v>
      </c>
      <c r="F1076" s="1" t="s">
        <v>208</v>
      </c>
      <c r="G1076" s="1"/>
      <c r="H1076" s="1"/>
      <c r="I1076" s="1"/>
      <c r="J1076" s="1"/>
      <c r="K1076">
        <f>_xlfn.XLOOKUP(L_CC[[#This Row],[PC center]],L_PC[Profit center],L_PC[PC name])</f>
        <v>0</v>
      </c>
      <c r="L1076" t="str">
        <f>_xlfn.XLOOKUP(L_CC[[#This Row],[Fund center]],L_FC[Fund center],L_FC[Site],"")</f>
        <v>HSC</v>
      </c>
      <c r="M1076" s="4">
        <v>0</v>
      </c>
      <c r="N1076" s="4">
        <v>0</v>
      </c>
      <c r="O1076" s="4" t="str">
        <v>1900415300_</v>
      </c>
      <c r="P1076" s="4" t="str">
        <v>1900415300_</v>
      </c>
      <c r="Q1076" s="4" t="str">
        <v>HSC/BP chung</v>
      </c>
      <c r="R1076" s="4" t="str">
        <v>Gây mê giảm đau</v>
      </c>
      <c r="S1076" s="4" t="str">
        <v>-</v>
      </c>
    </row>
    <row r="1077" spans="3:19" ht="12.75" customHeight="1" x14ac:dyDescent="0.3">
      <c r="C1077" s="1" t="s">
        <v>931</v>
      </c>
      <c r="D1077" s="1" t="s">
        <v>3476</v>
      </c>
      <c r="E1077" s="1" t="s">
        <v>2084</v>
      </c>
      <c r="F1077" s="1" t="s">
        <v>208</v>
      </c>
      <c r="G1077" s="1"/>
      <c r="H1077" s="1"/>
      <c r="I1077" s="1"/>
      <c r="J1077" s="1"/>
      <c r="K1077">
        <f>_xlfn.XLOOKUP(L_CC[[#This Row],[PC center]],L_PC[Profit center],L_PC[PC name])</f>
        <v>0</v>
      </c>
      <c r="L1077" t="str">
        <f>_xlfn.XLOOKUP(L_CC[[#This Row],[Fund center]],L_FC[Fund center],L_FC[Site],"")</f>
        <v>HSC</v>
      </c>
      <c r="M1077" s="4">
        <v>0</v>
      </c>
      <c r="N1077" s="4">
        <v>0</v>
      </c>
      <c r="O1077" s="4" t="str">
        <v>1900415400_</v>
      </c>
      <c r="P1077" s="4" t="str">
        <v>1900415400_</v>
      </c>
      <c r="Q1077" s="4" t="str">
        <v>HSC/BP chung</v>
      </c>
      <c r="R1077" s="4" t="str">
        <v>Gây mê giảm đau</v>
      </c>
      <c r="S1077" s="4" t="str">
        <v>-</v>
      </c>
    </row>
    <row r="1078" spans="3:19" ht="12.75" customHeight="1" x14ac:dyDescent="0.3">
      <c r="C1078" s="1" t="s">
        <v>932</v>
      </c>
      <c r="D1078" s="1" t="s">
        <v>3477</v>
      </c>
      <c r="E1078" s="1" t="s">
        <v>2084</v>
      </c>
      <c r="F1078" s="1" t="s">
        <v>2103</v>
      </c>
      <c r="G1078" s="1"/>
      <c r="H1078" s="1"/>
      <c r="I1078" s="1"/>
      <c r="J1078" s="1"/>
      <c r="K1078">
        <f>_xlfn.XLOOKUP(L_CC[[#This Row],[PC center]],L_PC[Profit center],L_PC[PC name])</f>
        <v>0</v>
      </c>
      <c r="L1078" t="str">
        <f>_xlfn.XLOOKUP(L_CC[[#This Row],[Fund center]],L_FC[Fund center],L_FC[Site],"")</f>
        <v>HSC</v>
      </c>
      <c r="M1078" s="4">
        <v>0</v>
      </c>
      <c r="N1078" s="4">
        <v>0</v>
      </c>
      <c r="O1078" s="4" t="str">
        <v>1900416000_</v>
      </c>
      <c r="P1078" s="4" t="str">
        <v>1900416000_</v>
      </c>
      <c r="Q1078" s="4" t="str">
        <v>HSC/BP chung</v>
      </c>
      <c r="R1078" s="4" t="str">
        <v>PHCN</v>
      </c>
      <c r="S1078" s="4" t="str">
        <v>-</v>
      </c>
    </row>
    <row r="1079" spans="3:19" ht="12.75" customHeight="1" x14ac:dyDescent="0.3">
      <c r="C1079" s="1" t="s">
        <v>933</v>
      </c>
      <c r="D1079" s="1" t="s">
        <v>3478</v>
      </c>
      <c r="E1079" s="1" t="s">
        <v>2084</v>
      </c>
      <c r="F1079" s="1" t="s">
        <v>3658</v>
      </c>
      <c r="G1079" s="1"/>
      <c r="H1079" s="1"/>
      <c r="I1079" s="1"/>
      <c r="J1079" s="1"/>
      <c r="K1079">
        <f>_xlfn.XLOOKUP(L_CC[[#This Row],[PC center]],L_PC[Profit center],L_PC[PC name])</f>
        <v>0</v>
      </c>
      <c r="L1079" t="str">
        <f>_xlfn.XLOOKUP(L_CC[[#This Row],[Fund center]],L_FC[Fund center],L_FC[Site],"")</f>
        <v>HSC</v>
      </c>
      <c r="M1079" s="4">
        <v>0</v>
      </c>
      <c r="N1079" s="4">
        <v>0</v>
      </c>
      <c r="O1079" s="4" t="str">
        <v>1900501000_</v>
      </c>
      <c r="P1079" s="4" t="str">
        <v>1900501000_</v>
      </c>
      <c r="Q1079" s="4" t="str">
        <v>HSC/BP chung</v>
      </c>
      <c r="R1079" s="4" t="str">
        <v>Dược</v>
      </c>
      <c r="S1079" s="4" t="str">
        <v>-</v>
      </c>
    </row>
    <row r="1080" spans="3:19" ht="12.75" customHeight="1" x14ac:dyDescent="0.3">
      <c r="C1080" s="1" t="s">
        <v>934</v>
      </c>
      <c r="D1080" s="1" t="s">
        <v>3479</v>
      </c>
      <c r="E1080" s="1" t="s">
        <v>2084</v>
      </c>
      <c r="F1080" s="1" t="s">
        <v>3658</v>
      </c>
      <c r="G1080" s="1"/>
      <c r="H1080" s="1"/>
      <c r="I1080" s="1"/>
      <c r="J1080" s="1"/>
      <c r="K1080">
        <f>_xlfn.XLOOKUP(L_CC[[#This Row],[PC center]],L_PC[Profit center],L_PC[PC name])</f>
        <v>0</v>
      </c>
      <c r="L1080" t="str">
        <f>_xlfn.XLOOKUP(L_CC[[#This Row],[Fund center]],L_FC[Fund center],L_FC[Site],"")</f>
        <v>HSC</v>
      </c>
      <c r="M1080" s="4">
        <v>0</v>
      </c>
      <c r="N1080" s="4">
        <v>0</v>
      </c>
      <c r="O1080" s="4" t="str">
        <v>1900502000_</v>
      </c>
      <c r="P1080" s="4" t="str">
        <v>1900502000_</v>
      </c>
      <c r="Q1080" s="4" t="str">
        <v>HSC/BP chung</v>
      </c>
      <c r="R1080" s="4" t="str">
        <v>Dược</v>
      </c>
      <c r="S1080" s="4" t="str">
        <v>-</v>
      </c>
    </row>
    <row r="1081" spans="3:19" ht="12.75" customHeight="1" x14ac:dyDescent="0.3">
      <c r="C1081" s="1" t="s">
        <v>3480</v>
      </c>
      <c r="D1081" s="1" t="s">
        <v>3481</v>
      </c>
      <c r="E1081" s="1" t="s">
        <v>2086</v>
      </c>
      <c r="F1081" s="1" t="s">
        <v>4</v>
      </c>
      <c r="G1081" s="1"/>
      <c r="H1081" s="1"/>
      <c r="I1081" s="1"/>
      <c r="J1081" s="1" t="s">
        <v>3690</v>
      </c>
      <c r="K1081">
        <f>_xlfn.XLOOKUP(L_CC[[#This Row],[PC center]],L_PC[Profit center],L_PC[PC name])</f>
        <v>0</v>
      </c>
      <c r="L1081" t="str">
        <f>_xlfn.XLOOKUP(L_CC[[#This Row],[Fund center]],L_FC[Fund center],L_FC[Site],"")</f>
        <v>HCT</v>
      </c>
      <c r="M1081" s="4">
        <v>0</v>
      </c>
      <c r="N1081" s="4">
        <v>0</v>
      </c>
      <c r="O1081" s="4" t="str">
        <v>2100000000_</v>
      </c>
      <c r="P1081" s="4" t="str">
        <v>2100000000_</v>
      </c>
      <c r="Q1081" s="4" t="str">
        <v>HCT/BP chung</v>
      </c>
      <c r="R1081" s="4" t="e">
        <v>#N/A</v>
      </c>
      <c r="S1081" s="4" t="str">
        <v>-</v>
      </c>
    </row>
    <row r="1082" spans="3:19" ht="12.75" customHeight="1" x14ac:dyDescent="0.3">
      <c r="C1082" s="1" t="s">
        <v>3482</v>
      </c>
      <c r="D1082" s="1" t="s">
        <v>3483</v>
      </c>
      <c r="E1082" s="1" t="s">
        <v>2086</v>
      </c>
      <c r="F1082" s="1" t="s">
        <v>4</v>
      </c>
      <c r="G1082" s="1"/>
      <c r="H1082" s="1"/>
      <c r="I1082" s="1"/>
      <c r="J1082" s="1" t="s">
        <v>3690</v>
      </c>
      <c r="K1082">
        <f>_xlfn.XLOOKUP(L_CC[[#This Row],[PC center]],L_PC[Profit center],L_PC[PC name])</f>
        <v>0</v>
      </c>
      <c r="L1082" t="str">
        <f>_xlfn.XLOOKUP(L_CC[[#This Row],[Fund center]],L_FC[Fund center],L_FC[Site],"")</f>
        <v>HCT</v>
      </c>
      <c r="M1082" s="4">
        <v>0</v>
      </c>
      <c r="N1082" s="4">
        <v>0</v>
      </c>
      <c r="O1082" s="4" t="str">
        <v>2121100000_</v>
      </c>
      <c r="P1082" s="4" t="str">
        <v>2121100000_</v>
      </c>
      <c r="Q1082" s="4" t="str">
        <v>HCT/BP chung</v>
      </c>
      <c r="R1082" s="4" t="e">
        <v>#N/A</v>
      </c>
      <c r="S1082" s="4" t="str">
        <v>-</v>
      </c>
    </row>
    <row r="1083" spans="3:19" ht="12.75" customHeight="1" x14ac:dyDescent="0.3">
      <c r="C1083" s="1" t="s">
        <v>3484</v>
      </c>
      <c r="D1083" s="1" t="s">
        <v>3485</v>
      </c>
      <c r="E1083" s="1" t="s">
        <v>2086</v>
      </c>
      <c r="F1083" s="1" t="s">
        <v>4</v>
      </c>
      <c r="G1083" s="1"/>
      <c r="H1083" s="1"/>
      <c r="I1083" s="1"/>
      <c r="J1083" s="1" t="s">
        <v>3690</v>
      </c>
      <c r="K1083">
        <f>_xlfn.XLOOKUP(L_CC[[#This Row],[PC center]],L_PC[Profit center],L_PC[PC name])</f>
        <v>0</v>
      </c>
      <c r="L1083" t="str">
        <f>_xlfn.XLOOKUP(L_CC[[#This Row],[Fund center]],L_FC[Fund center],L_FC[Site],"")</f>
        <v>HCT</v>
      </c>
      <c r="M1083" s="4">
        <v>0</v>
      </c>
      <c r="N1083" s="4">
        <v>0</v>
      </c>
      <c r="O1083" s="4" t="str">
        <v>2121101000_</v>
      </c>
      <c r="P1083" s="4" t="str">
        <v>2121101000_</v>
      </c>
      <c r="Q1083" s="4" t="str">
        <v>HCT/BP chung</v>
      </c>
      <c r="R1083" s="4" t="e">
        <v>#N/A</v>
      </c>
      <c r="S1083" s="4" t="str">
        <v>-</v>
      </c>
    </row>
    <row r="1084" spans="3:19" ht="12.75" customHeight="1" x14ac:dyDescent="0.3">
      <c r="C1084" s="1" t="s">
        <v>3486</v>
      </c>
      <c r="D1084" s="1" t="s">
        <v>3487</v>
      </c>
      <c r="E1084" s="1" t="s">
        <v>2086</v>
      </c>
      <c r="F1084" s="1" t="s">
        <v>4</v>
      </c>
      <c r="G1084" s="1"/>
      <c r="H1084" s="1"/>
      <c r="I1084" s="1"/>
      <c r="J1084" s="1" t="s">
        <v>3690</v>
      </c>
      <c r="K1084">
        <f>_xlfn.XLOOKUP(L_CC[[#This Row],[PC center]],L_PC[Profit center],L_PC[PC name])</f>
        <v>0</v>
      </c>
      <c r="L1084" t="str">
        <f>_xlfn.XLOOKUP(L_CC[[#This Row],[Fund center]],L_FC[Fund center],L_FC[Site],"")</f>
        <v>HCT</v>
      </c>
      <c r="M1084" s="4">
        <v>0</v>
      </c>
      <c r="N1084" s="4">
        <v>0</v>
      </c>
      <c r="O1084" s="4" t="str">
        <v>2121102000_</v>
      </c>
      <c r="P1084" s="4" t="str">
        <v>2121102000_</v>
      </c>
      <c r="Q1084" s="4" t="str">
        <v>HCT/BP chung</v>
      </c>
      <c r="R1084" s="4" t="e">
        <v>#N/A</v>
      </c>
      <c r="S1084" s="4" t="str">
        <v>-</v>
      </c>
    </row>
    <row r="1085" spans="3:19" ht="12.75" customHeight="1" x14ac:dyDescent="0.3">
      <c r="C1085" s="1" t="s">
        <v>3488</v>
      </c>
      <c r="D1085" s="1" t="s">
        <v>3489</v>
      </c>
      <c r="E1085" s="1" t="s">
        <v>2086</v>
      </c>
      <c r="F1085" s="1" t="s">
        <v>4</v>
      </c>
      <c r="G1085" s="1"/>
      <c r="H1085" s="1"/>
      <c r="I1085" s="1"/>
      <c r="J1085" s="1" t="s">
        <v>3690</v>
      </c>
      <c r="K1085">
        <f>_xlfn.XLOOKUP(L_CC[[#This Row],[PC center]],L_PC[Profit center],L_PC[PC name])</f>
        <v>0</v>
      </c>
      <c r="L1085" t="str">
        <f>_xlfn.XLOOKUP(L_CC[[#This Row],[Fund center]],L_FC[Fund center],L_FC[Site],"")</f>
        <v>HCT</v>
      </c>
      <c r="M1085" s="4">
        <v>0</v>
      </c>
      <c r="N1085" s="4">
        <v>0</v>
      </c>
      <c r="O1085" s="4" t="str">
        <v>2121103000_</v>
      </c>
      <c r="P1085" s="4" t="str">
        <v>2121103000_</v>
      </c>
      <c r="Q1085" s="4" t="str">
        <v>HCT/BP chung</v>
      </c>
      <c r="R1085" s="4" t="e">
        <v>#N/A</v>
      </c>
      <c r="S1085" s="4" t="str">
        <v>-</v>
      </c>
    </row>
    <row r="1086" spans="3:19" ht="12.75" customHeight="1" x14ac:dyDescent="0.3">
      <c r="C1086" s="1" t="s">
        <v>3490</v>
      </c>
      <c r="D1086" s="1" t="s">
        <v>3491</v>
      </c>
      <c r="E1086" s="1" t="s">
        <v>2086</v>
      </c>
      <c r="F1086" s="1" t="s">
        <v>4</v>
      </c>
      <c r="G1086" s="1"/>
      <c r="H1086" s="1"/>
      <c r="I1086" s="1"/>
      <c r="J1086" s="1" t="s">
        <v>3690</v>
      </c>
      <c r="K1086">
        <f>_xlfn.XLOOKUP(L_CC[[#This Row],[PC center]],L_PC[Profit center],L_PC[PC name])</f>
        <v>0</v>
      </c>
      <c r="L1086" t="str">
        <f>_xlfn.XLOOKUP(L_CC[[#This Row],[Fund center]],L_FC[Fund center],L_FC[Site],"")</f>
        <v>HCT</v>
      </c>
      <c r="M1086" s="4">
        <v>0</v>
      </c>
      <c r="N1086" s="4">
        <v>0</v>
      </c>
      <c r="O1086" s="4" t="str">
        <v>2121104000_</v>
      </c>
      <c r="P1086" s="4" t="str">
        <v>2121104000_</v>
      </c>
      <c r="Q1086" s="4" t="str">
        <v>HCT/BP chung</v>
      </c>
      <c r="R1086" s="4" t="e">
        <v>#N/A</v>
      </c>
      <c r="S1086" s="4" t="str">
        <v>-</v>
      </c>
    </row>
    <row r="1087" spans="3:19" ht="12.75" customHeight="1" x14ac:dyDescent="0.3">
      <c r="C1087" s="1" t="s">
        <v>3492</v>
      </c>
      <c r="D1087" s="1" t="s">
        <v>3493</v>
      </c>
      <c r="E1087" s="1" t="s">
        <v>2086</v>
      </c>
      <c r="F1087" s="1" t="s">
        <v>4</v>
      </c>
      <c r="G1087" s="1"/>
      <c r="H1087" s="1"/>
      <c r="I1087" s="1"/>
      <c r="J1087" s="1" t="s">
        <v>3690</v>
      </c>
      <c r="K1087">
        <f>_xlfn.XLOOKUP(L_CC[[#This Row],[PC center]],L_PC[Profit center],L_PC[PC name])</f>
        <v>0</v>
      </c>
      <c r="L1087" t="str">
        <f>_xlfn.XLOOKUP(L_CC[[#This Row],[Fund center]],L_FC[Fund center],L_FC[Site],"")</f>
        <v>HCT</v>
      </c>
      <c r="M1087" s="4">
        <v>0</v>
      </c>
      <c r="N1087" s="4">
        <v>0</v>
      </c>
      <c r="O1087" s="4" t="str">
        <v>2121105000_</v>
      </c>
      <c r="P1087" s="4" t="str">
        <v>2121105000_</v>
      </c>
      <c r="Q1087" s="4" t="str">
        <v>HCT/BP chung</v>
      </c>
      <c r="R1087" s="4" t="e">
        <v>#N/A</v>
      </c>
      <c r="S1087" s="4" t="str">
        <v>-</v>
      </c>
    </row>
    <row r="1088" spans="3:19" ht="12.75" customHeight="1" x14ac:dyDescent="0.3">
      <c r="C1088" s="1" t="s">
        <v>3494</v>
      </c>
      <c r="D1088" s="1" t="s">
        <v>3495</v>
      </c>
      <c r="E1088" s="1" t="s">
        <v>2086</v>
      </c>
      <c r="F1088" s="1" t="s">
        <v>4</v>
      </c>
      <c r="G1088" s="1"/>
      <c r="H1088" s="1"/>
      <c r="I1088" s="1"/>
      <c r="J1088" s="1" t="s">
        <v>3690</v>
      </c>
      <c r="K1088">
        <f>_xlfn.XLOOKUP(L_CC[[#This Row],[PC center]],L_PC[Profit center],L_PC[PC name])</f>
        <v>0</v>
      </c>
      <c r="L1088" t="str">
        <f>_xlfn.XLOOKUP(L_CC[[#This Row],[Fund center]],L_FC[Fund center],L_FC[Site],"")</f>
        <v>HCT</v>
      </c>
      <c r="M1088" s="4">
        <v>0</v>
      </c>
      <c r="N1088" s="4">
        <v>0</v>
      </c>
      <c r="O1088" s="4" t="str">
        <v>2121107000_</v>
      </c>
      <c r="P1088" s="4" t="str">
        <v>2121107000_</v>
      </c>
      <c r="Q1088" s="4" t="str">
        <v>HCT/BP chung</v>
      </c>
      <c r="R1088" s="4" t="e">
        <v>#N/A</v>
      </c>
      <c r="S1088" s="4" t="str">
        <v>-</v>
      </c>
    </row>
    <row r="1089" spans="3:19" ht="12.75" customHeight="1" x14ac:dyDescent="0.3">
      <c r="C1089" s="1" t="s">
        <v>3496</v>
      </c>
      <c r="D1089" s="1" t="s">
        <v>3497</v>
      </c>
      <c r="E1089" s="1" t="s">
        <v>2086</v>
      </c>
      <c r="F1089" s="1" t="s">
        <v>4</v>
      </c>
      <c r="G1089" s="1"/>
      <c r="H1089" s="1"/>
      <c r="I1089" s="1"/>
      <c r="J1089" s="1" t="s">
        <v>3690</v>
      </c>
      <c r="K1089">
        <f>_xlfn.XLOOKUP(L_CC[[#This Row],[PC center]],L_PC[Profit center],L_PC[PC name])</f>
        <v>0</v>
      </c>
      <c r="L1089" t="str">
        <f>_xlfn.XLOOKUP(L_CC[[#This Row],[Fund center]],L_FC[Fund center],L_FC[Site],"")</f>
        <v>HCT</v>
      </c>
      <c r="M1089" s="4">
        <v>0</v>
      </c>
      <c r="N1089" s="4">
        <v>0</v>
      </c>
      <c r="O1089" s="4" t="str">
        <v>2121108000_</v>
      </c>
      <c r="P1089" s="4" t="str">
        <v>2121108000_</v>
      </c>
      <c r="Q1089" s="4" t="str">
        <v>HCT/BP chung</v>
      </c>
      <c r="R1089" s="4" t="e">
        <v>#N/A</v>
      </c>
      <c r="S1089" s="4" t="str">
        <v>-</v>
      </c>
    </row>
    <row r="1090" spans="3:19" ht="12.75" customHeight="1" x14ac:dyDescent="0.3">
      <c r="C1090" s="1" t="s">
        <v>3498</v>
      </c>
      <c r="D1090" s="1" t="s">
        <v>3499</v>
      </c>
      <c r="E1090" s="1" t="s">
        <v>2086</v>
      </c>
      <c r="F1090" s="1" t="s">
        <v>4</v>
      </c>
      <c r="G1090" s="1"/>
      <c r="H1090" s="1"/>
      <c r="I1090" s="1"/>
      <c r="J1090" s="1" t="s">
        <v>3690</v>
      </c>
      <c r="K1090">
        <f>_xlfn.XLOOKUP(L_CC[[#This Row],[PC center]],L_PC[Profit center],L_PC[PC name])</f>
        <v>0</v>
      </c>
      <c r="L1090" t="str">
        <f>_xlfn.XLOOKUP(L_CC[[#This Row],[Fund center]],L_FC[Fund center],L_FC[Site],"")</f>
        <v>HCT</v>
      </c>
      <c r="M1090" s="4">
        <v>0</v>
      </c>
      <c r="N1090" s="4">
        <v>0</v>
      </c>
      <c r="O1090" s="4" t="str">
        <v>2121109000_</v>
      </c>
      <c r="P1090" s="4" t="str">
        <v>2121109000_</v>
      </c>
      <c r="Q1090" s="4" t="str">
        <v>HCT/BP chung</v>
      </c>
      <c r="R1090" s="4" t="e">
        <v>#N/A</v>
      </c>
      <c r="S1090" s="4" t="str">
        <v>-</v>
      </c>
    </row>
    <row r="1091" spans="3:19" ht="12.75" customHeight="1" x14ac:dyDescent="0.3">
      <c r="C1091" s="1" t="s">
        <v>3500</v>
      </c>
      <c r="D1091" s="1" t="s">
        <v>3501</v>
      </c>
      <c r="E1091" s="1" t="s">
        <v>2086</v>
      </c>
      <c r="F1091" s="1" t="s">
        <v>4</v>
      </c>
      <c r="G1091" s="1"/>
      <c r="H1091" s="1"/>
      <c r="I1091" s="1"/>
      <c r="J1091" s="1" t="s">
        <v>3690</v>
      </c>
      <c r="K1091">
        <f>_xlfn.XLOOKUP(L_CC[[#This Row],[PC center]],L_PC[Profit center],L_PC[PC name])</f>
        <v>0</v>
      </c>
      <c r="L1091" t="str">
        <f>_xlfn.XLOOKUP(L_CC[[#This Row],[Fund center]],L_FC[Fund center],L_FC[Site],"")</f>
        <v>HCT</v>
      </c>
      <c r="M1091" s="4">
        <v>0</v>
      </c>
      <c r="N1091" s="4">
        <v>0</v>
      </c>
      <c r="O1091" s="4" t="str">
        <v>2121111000_</v>
      </c>
      <c r="P1091" s="4" t="str">
        <v>2121111000_</v>
      </c>
      <c r="Q1091" s="4" t="str">
        <v>HCT/BP chung</v>
      </c>
      <c r="R1091" s="4" t="e">
        <v>#N/A</v>
      </c>
      <c r="S1091" s="4" t="str">
        <v>-</v>
      </c>
    </row>
    <row r="1092" spans="3:19" ht="12.75" customHeight="1" x14ac:dyDescent="0.3">
      <c r="C1092" s="1" t="s">
        <v>3502</v>
      </c>
      <c r="D1092" s="1" t="s">
        <v>3503</v>
      </c>
      <c r="E1092" s="1" t="s">
        <v>2086</v>
      </c>
      <c r="F1092" s="1" t="s">
        <v>4</v>
      </c>
      <c r="G1092" s="1"/>
      <c r="H1092" s="1"/>
      <c r="I1092" s="1"/>
      <c r="J1092" s="1" t="s">
        <v>3690</v>
      </c>
      <c r="K1092">
        <f>_xlfn.XLOOKUP(L_CC[[#This Row],[PC center]],L_PC[Profit center],L_PC[PC name])</f>
        <v>0</v>
      </c>
      <c r="L1092" t="str">
        <f>_xlfn.XLOOKUP(L_CC[[#This Row],[Fund center]],L_FC[Fund center],L_FC[Site],"")</f>
        <v>HCT</v>
      </c>
      <c r="M1092" s="4">
        <v>0</v>
      </c>
      <c r="N1092" s="4">
        <v>0</v>
      </c>
      <c r="O1092" s="4" t="str">
        <v>2121112000_</v>
      </c>
      <c r="P1092" s="4" t="str">
        <v>2121112000_</v>
      </c>
      <c r="Q1092" s="4" t="str">
        <v>HCT/BP chung</v>
      </c>
      <c r="R1092" s="4" t="e">
        <v>#N/A</v>
      </c>
      <c r="S1092" s="4" t="str">
        <v>-</v>
      </c>
    </row>
    <row r="1093" spans="3:19" ht="12.75" customHeight="1" x14ac:dyDescent="0.3">
      <c r="C1093" s="1" t="s">
        <v>3504</v>
      </c>
      <c r="D1093" s="1" t="s">
        <v>3505</v>
      </c>
      <c r="E1093" s="1" t="s">
        <v>2086</v>
      </c>
      <c r="F1093" s="1" t="s">
        <v>4</v>
      </c>
      <c r="G1093" s="1"/>
      <c r="H1093" s="1"/>
      <c r="I1093" s="1"/>
      <c r="J1093" s="1" t="s">
        <v>3690</v>
      </c>
      <c r="K1093">
        <f>_xlfn.XLOOKUP(L_CC[[#This Row],[PC center]],L_PC[Profit center],L_PC[PC name])</f>
        <v>0</v>
      </c>
      <c r="L1093" t="str">
        <f>_xlfn.XLOOKUP(L_CC[[#This Row],[Fund center]],L_FC[Fund center],L_FC[Site],"")</f>
        <v>HCT</v>
      </c>
      <c r="M1093" s="4">
        <v>0</v>
      </c>
      <c r="N1093" s="4">
        <v>0</v>
      </c>
      <c r="O1093" s="4" t="str">
        <v>2121113000_</v>
      </c>
      <c r="P1093" s="4" t="str">
        <v>2121113000_</v>
      </c>
      <c r="Q1093" s="4" t="str">
        <v>HCT/BP chung</v>
      </c>
      <c r="R1093" s="4" t="e">
        <v>#N/A</v>
      </c>
      <c r="S1093" s="4" t="str">
        <v>-</v>
      </c>
    </row>
    <row r="1094" spans="3:19" ht="12.75" customHeight="1" x14ac:dyDescent="0.3">
      <c r="C1094" s="1" t="s">
        <v>3506</v>
      </c>
      <c r="D1094" s="1" t="s">
        <v>3507</v>
      </c>
      <c r="E1094" s="1" t="s">
        <v>2086</v>
      </c>
      <c r="F1094" s="1" t="s">
        <v>4</v>
      </c>
      <c r="G1094" s="1"/>
      <c r="H1094" s="1"/>
      <c r="I1094" s="1"/>
      <c r="J1094" s="1" t="s">
        <v>3690</v>
      </c>
      <c r="K1094">
        <f>_xlfn.XLOOKUP(L_CC[[#This Row],[PC center]],L_PC[Profit center],L_PC[PC name])</f>
        <v>0</v>
      </c>
      <c r="L1094" t="str">
        <f>_xlfn.XLOOKUP(L_CC[[#This Row],[Fund center]],L_FC[Fund center],L_FC[Site],"")</f>
        <v>HCT</v>
      </c>
      <c r="M1094" s="4">
        <v>0</v>
      </c>
      <c r="N1094" s="4">
        <v>0</v>
      </c>
      <c r="O1094" s="4" t="str">
        <v>2121114000_</v>
      </c>
      <c r="P1094" s="4" t="str">
        <v>2121114000_</v>
      </c>
      <c r="Q1094" s="4" t="str">
        <v>HCT/BP chung</v>
      </c>
      <c r="R1094" s="4" t="e">
        <v>#N/A</v>
      </c>
      <c r="S1094" s="4" t="str">
        <v>-</v>
      </c>
    </row>
    <row r="1095" spans="3:19" ht="12.75" customHeight="1" x14ac:dyDescent="0.3">
      <c r="C1095" s="1" t="s">
        <v>3508</v>
      </c>
      <c r="D1095" s="1" t="s">
        <v>3509</v>
      </c>
      <c r="E1095" s="1" t="s">
        <v>2086</v>
      </c>
      <c r="F1095" s="1" t="s">
        <v>4</v>
      </c>
      <c r="G1095" s="1"/>
      <c r="H1095" s="1"/>
      <c r="I1095" s="1"/>
      <c r="J1095" s="1" t="s">
        <v>3690</v>
      </c>
      <c r="K1095">
        <f>_xlfn.XLOOKUP(L_CC[[#This Row],[PC center]],L_PC[Profit center],L_PC[PC name])</f>
        <v>0</v>
      </c>
      <c r="L1095" t="str">
        <f>_xlfn.XLOOKUP(L_CC[[#This Row],[Fund center]],L_FC[Fund center],L_FC[Site],"")</f>
        <v>HCT</v>
      </c>
      <c r="M1095" s="4">
        <v>0</v>
      </c>
      <c r="N1095" s="4">
        <v>0</v>
      </c>
      <c r="O1095" s="4" t="str">
        <v>2121115000_</v>
      </c>
      <c r="P1095" s="4" t="str">
        <v>2121115000_</v>
      </c>
      <c r="Q1095" s="4" t="str">
        <v>HCT/BP chung</v>
      </c>
      <c r="R1095" s="4" t="e">
        <v>#N/A</v>
      </c>
      <c r="S1095" s="4" t="str">
        <v>-</v>
      </c>
    </row>
    <row r="1096" spans="3:19" ht="12.75" customHeight="1" x14ac:dyDescent="0.3">
      <c r="C1096" s="1" t="s">
        <v>3510</v>
      </c>
      <c r="D1096" s="1" t="s">
        <v>3511</v>
      </c>
      <c r="E1096" s="1" t="s">
        <v>2086</v>
      </c>
      <c r="F1096" s="1" t="s">
        <v>4</v>
      </c>
      <c r="G1096" s="1"/>
      <c r="H1096" s="1"/>
      <c r="I1096" s="1"/>
      <c r="J1096" s="1" t="s">
        <v>3690</v>
      </c>
      <c r="K1096">
        <f>_xlfn.XLOOKUP(L_CC[[#This Row],[PC center]],L_PC[Profit center],L_PC[PC name])</f>
        <v>0</v>
      </c>
      <c r="L1096" t="str">
        <f>_xlfn.XLOOKUP(L_CC[[#This Row],[Fund center]],L_FC[Fund center],L_FC[Site],"")</f>
        <v>HCT</v>
      </c>
      <c r="M1096" s="4">
        <v>0</v>
      </c>
      <c r="N1096" s="4">
        <v>0</v>
      </c>
      <c r="O1096" s="4" t="str">
        <v>2121116000_</v>
      </c>
      <c r="P1096" s="4" t="str">
        <v>2121116000_</v>
      </c>
      <c r="Q1096" s="4" t="str">
        <v>HCT/BP chung</v>
      </c>
      <c r="R1096" s="4" t="e">
        <v>#N/A</v>
      </c>
      <c r="S1096" s="4" t="str">
        <v>-</v>
      </c>
    </row>
    <row r="1097" spans="3:19" ht="12.75" customHeight="1" x14ac:dyDescent="0.3">
      <c r="C1097" s="1" t="s">
        <v>3512</v>
      </c>
      <c r="D1097" s="1" t="s">
        <v>3513</v>
      </c>
      <c r="E1097" s="1" t="s">
        <v>2086</v>
      </c>
      <c r="F1097" s="1" t="s">
        <v>4</v>
      </c>
      <c r="G1097" s="1"/>
      <c r="H1097" s="1"/>
      <c r="I1097" s="1"/>
      <c r="J1097" s="1" t="s">
        <v>3690</v>
      </c>
      <c r="K1097">
        <f>_xlfn.XLOOKUP(L_CC[[#This Row],[PC center]],L_PC[Profit center],L_PC[PC name])</f>
        <v>0</v>
      </c>
      <c r="L1097" t="str">
        <f>_xlfn.XLOOKUP(L_CC[[#This Row],[Fund center]],L_FC[Fund center],L_FC[Site],"")</f>
        <v>HCT</v>
      </c>
      <c r="M1097" s="4">
        <v>0</v>
      </c>
      <c r="N1097" s="4">
        <v>0</v>
      </c>
      <c r="O1097" s="4" t="str">
        <v>2121117000_</v>
      </c>
      <c r="P1097" s="4" t="str">
        <v>2121117000_</v>
      </c>
      <c r="Q1097" s="4" t="str">
        <v>HCT/BP chung</v>
      </c>
      <c r="R1097" s="4" t="e">
        <v>#N/A</v>
      </c>
      <c r="S1097" s="4" t="str">
        <v>-</v>
      </c>
    </row>
    <row r="1098" spans="3:19" ht="12.75" customHeight="1" x14ac:dyDescent="0.3">
      <c r="C1098" s="1" t="s">
        <v>3514</v>
      </c>
      <c r="D1098" s="1" t="s">
        <v>3515</v>
      </c>
      <c r="E1098" s="1" t="s">
        <v>2086</v>
      </c>
      <c r="F1098" s="1" t="s">
        <v>4</v>
      </c>
      <c r="G1098" s="1"/>
      <c r="H1098" s="1"/>
      <c r="I1098" s="1"/>
      <c r="J1098" s="1" t="s">
        <v>3690</v>
      </c>
      <c r="K1098">
        <f>_xlfn.XLOOKUP(L_CC[[#This Row],[PC center]],L_PC[Profit center],L_PC[PC name])</f>
        <v>0</v>
      </c>
      <c r="L1098" t="str">
        <f>_xlfn.XLOOKUP(L_CC[[#This Row],[Fund center]],L_FC[Fund center],L_FC[Site],"")</f>
        <v>HCT</v>
      </c>
      <c r="M1098" s="4">
        <v>0</v>
      </c>
      <c r="N1098" s="4">
        <v>0</v>
      </c>
      <c r="O1098" s="4" t="str">
        <v>2121119000_</v>
      </c>
      <c r="P1098" s="4" t="str">
        <v>2121119000_</v>
      </c>
      <c r="Q1098" s="4" t="str">
        <v>HCT/BP chung</v>
      </c>
      <c r="R1098" s="4" t="e">
        <v>#N/A</v>
      </c>
      <c r="S1098" s="4" t="str">
        <v>-</v>
      </c>
    </row>
    <row r="1099" spans="3:19" ht="12.75" customHeight="1" x14ac:dyDescent="0.3">
      <c r="C1099" s="1" t="s">
        <v>3516</v>
      </c>
      <c r="D1099" s="1" t="s">
        <v>3517</v>
      </c>
      <c r="E1099" s="1" t="s">
        <v>2086</v>
      </c>
      <c r="F1099" s="1" t="s">
        <v>4</v>
      </c>
      <c r="G1099" s="1"/>
      <c r="H1099" s="1"/>
      <c r="I1099" s="1"/>
      <c r="J1099" s="1" t="s">
        <v>3690</v>
      </c>
      <c r="K1099">
        <f>_xlfn.XLOOKUP(L_CC[[#This Row],[PC center]],L_PC[Profit center],L_PC[PC name])</f>
        <v>0</v>
      </c>
      <c r="L1099" t="str">
        <f>_xlfn.XLOOKUP(L_CC[[#This Row],[Fund center]],L_FC[Fund center],L_FC[Site],"")</f>
        <v>HCT</v>
      </c>
      <c r="M1099" s="4">
        <v>0</v>
      </c>
      <c r="N1099" s="4">
        <v>0</v>
      </c>
      <c r="O1099" s="4" t="str">
        <v>2121201000_</v>
      </c>
      <c r="P1099" s="4" t="str">
        <v>2121201000_</v>
      </c>
      <c r="Q1099" s="4" t="str">
        <v>HCT/BP chung</v>
      </c>
      <c r="R1099" s="4" t="e">
        <v>#N/A</v>
      </c>
      <c r="S1099" s="4" t="str">
        <v>-</v>
      </c>
    </row>
    <row r="1100" spans="3:19" ht="12.75" customHeight="1" x14ac:dyDescent="0.3">
      <c r="C1100" s="1" t="s">
        <v>3518</v>
      </c>
      <c r="D1100" s="1" t="s">
        <v>3519</v>
      </c>
      <c r="E1100" s="1" t="s">
        <v>2086</v>
      </c>
      <c r="F1100" s="1" t="s">
        <v>4</v>
      </c>
      <c r="G1100" s="1"/>
      <c r="H1100" s="1"/>
      <c r="I1100" s="1"/>
      <c r="J1100" s="1" t="s">
        <v>3690</v>
      </c>
      <c r="K1100">
        <f>_xlfn.XLOOKUP(L_CC[[#This Row],[PC center]],L_PC[Profit center],L_PC[PC name])</f>
        <v>0</v>
      </c>
      <c r="L1100" t="str">
        <f>_xlfn.XLOOKUP(L_CC[[#This Row],[Fund center]],L_FC[Fund center],L_FC[Site],"")</f>
        <v>HCT</v>
      </c>
      <c r="M1100" s="4">
        <v>0</v>
      </c>
      <c r="N1100" s="4">
        <v>0</v>
      </c>
      <c r="O1100" s="4" t="str">
        <v>2121202000_</v>
      </c>
      <c r="P1100" s="4" t="str">
        <v>2121202000_</v>
      </c>
      <c r="Q1100" s="4" t="str">
        <v>HCT/BP chung</v>
      </c>
      <c r="R1100" s="4" t="e">
        <v>#N/A</v>
      </c>
      <c r="S1100" s="4" t="str">
        <v>-</v>
      </c>
    </row>
    <row r="1101" spans="3:19" ht="12.75" customHeight="1" x14ac:dyDescent="0.3">
      <c r="C1101" s="1" t="s">
        <v>3520</v>
      </c>
      <c r="D1101" s="1" t="s">
        <v>3521</v>
      </c>
      <c r="E1101" s="1" t="s">
        <v>2086</v>
      </c>
      <c r="F1101" s="1" t="s">
        <v>4</v>
      </c>
      <c r="G1101" s="1"/>
      <c r="H1101" s="1"/>
      <c r="I1101" s="1"/>
      <c r="J1101" s="1" t="s">
        <v>3690</v>
      </c>
      <c r="K1101">
        <f>_xlfn.XLOOKUP(L_CC[[#This Row],[PC center]],L_PC[Profit center],L_PC[PC name])</f>
        <v>0</v>
      </c>
      <c r="L1101" t="str">
        <f>_xlfn.XLOOKUP(L_CC[[#This Row],[Fund center]],L_FC[Fund center],L_FC[Site],"")</f>
        <v>HCT</v>
      </c>
      <c r="M1101" s="4">
        <v>0</v>
      </c>
      <c r="N1101" s="4">
        <v>0</v>
      </c>
      <c r="O1101" s="4" t="str">
        <v>2121203000_</v>
      </c>
      <c r="P1101" s="4" t="str">
        <v>2121203000_</v>
      </c>
      <c r="Q1101" s="4" t="str">
        <v>HCT/BP chung</v>
      </c>
      <c r="R1101" s="4" t="e">
        <v>#N/A</v>
      </c>
      <c r="S1101" s="4" t="str">
        <v>-</v>
      </c>
    </row>
    <row r="1102" spans="3:19" ht="12.75" customHeight="1" x14ac:dyDescent="0.3">
      <c r="C1102" s="1" t="s">
        <v>3522</v>
      </c>
      <c r="D1102" s="1" t="s">
        <v>3523</v>
      </c>
      <c r="E1102" s="1" t="s">
        <v>2086</v>
      </c>
      <c r="F1102" s="1" t="s">
        <v>103</v>
      </c>
      <c r="G1102" s="1"/>
      <c r="H1102" s="1"/>
      <c r="I1102" s="1"/>
      <c r="J1102" s="1"/>
      <c r="K1102">
        <f>_xlfn.XLOOKUP(L_CC[[#This Row],[PC center]],L_PC[Profit center],L_PC[PC name])</f>
        <v>0</v>
      </c>
      <c r="L1102" t="str">
        <f>_xlfn.XLOOKUP(L_CC[[#This Row],[Fund center]],L_FC[Fund center],L_FC[Site],"")</f>
        <v>HCT</v>
      </c>
      <c r="M1102" s="4">
        <v>0</v>
      </c>
      <c r="N1102" s="4">
        <v>0</v>
      </c>
      <c r="O1102" s="4" t="str">
        <v>2121301000_</v>
      </c>
      <c r="P1102" s="4" t="str">
        <v>2121301000_</v>
      </c>
      <c r="Q1102" s="4" t="str">
        <v>HCT/BP chung</v>
      </c>
      <c r="R1102" s="4" t="str">
        <v>Xét nghiệm</v>
      </c>
      <c r="S1102" s="4" t="str">
        <v>-</v>
      </c>
    </row>
    <row r="1103" spans="3:19" ht="12.75" customHeight="1" x14ac:dyDescent="0.3">
      <c r="C1103" s="1" t="s">
        <v>3524</v>
      </c>
      <c r="D1103" s="1" t="s">
        <v>3525</v>
      </c>
      <c r="E1103" s="1" t="s">
        <v>2086</v>
      </c>
      <c r="F1103" s="1" t="s">
        <v>103</v>
      </c>
      <c r="G1103" s="1"/>
      <c r="H1103" s="1"/>
      <c r="I1103" s="1"/>
      <c r="J1103" s="1"/>
      <c r="K1103">
        <f>_xlfn.XLOOKUP(L_CC[[#This Row],[PC center]],L_PC[Profit center],L_PC[PC name])</f>
        <v>0</v>
      </c>
      <c r="L1103" t="str">
        <f>_xlfn.XLOOKUP(L_CC[[#This Row],[Fund center]],L_FC[Fund center],L_FC[Site],"")</f>
        <v>HCT</v>
      </c>
      <c r="M1103" s="4">
        <v>0</v>
      </c>
      <c r="N1103" s="4">
        <v>0</v>
      </c>
      <c r="O1103" s="4" t="str">
        <v>2121301100_</v>
      </c>
      <c r="P1103" s="4" t="str">
        <v>2121301100_</v>
      </c>
      <c r="Q1103" s="4" t="str">
        <v>HCT/BP chung</v>
      </c>
      <c r="R1103" s="4" t="str">
        <v>Xét nghiệm</v>
      </c>
      <c r="S1103" s="4" t="str">
        <v>-</v>
      </c>
    </row>
    <row r="1104" spans="3:19" ht="12.75" customHeight="1" x14ac:dyDescent="0.3">
      <c r="C1104" s="1" t="s">
        <v>3526</v>
      </c>
      <c r="D1104" s="1" t="s">
        <v>3527</v>
      </c>
      <c r="E1104" s="1" t="s">
        <v>2086</v>
      </c>
      <c r="F1104" s="1" t="s">
        <v>103</v>
      </c>
      <c r="G1104" s="1"/>
      <c r="H1104" s="1"/>
      <c r="I1104" s="1"/>
      <c r="J1104" s="1"/>
      <c r="K1104">
        <f>_xlfn.XLOOKUP(L_CC[[#This Row],[PC center]],L_PC[Profit center],L_PC[PC name])</f>
        <v>0</v>
      </c>
      <c r="L1104" t="str">
        <f>_xlfn.XLOOKUP(L_CC[[#This Row],[Fund center]],L_FC[Fund center],L_FC[Site],"")</f>
        <v>HCT</v>
      </c>
      <c r="M1104" s="4">
        <v>0</v>
      </c>
      <c r="N1104" s="4">
        <v>0</v>
      </c>
      <c r="O1104" s="4" t="str">
        <v>2121301200_</v>
      </c>
      <c r="P1104" s="4" t="str">
        <v>2121301200_</v>
      </c>
      <c r="Q1104" s="4" t="str">
        <v>HCT/BP chung</v>
      </c>
      <c r="R1104" s="4" t="str">
        <v>Xét nghiệm</v>
      </c>
      <c r="S1104" s="4" t="str">
        <v>-</v>
      </c>
    </row>
    <row r="1105" spans="3:19" ht="12.75" customHeight="1" x14ac:dyDescent="0.3">
      <c r="C1105" s="1" t="s">
        <v>3528</v>
      </c>
      <c r="D1105" s="1" t="s">
        <v>3529</v>
      </c>
      <c r="E1105" s="1" t="s">
        <v>2086</v>
      </c>
      <c r="F1105" s="1" t="s">
        <v>103</v>
      </c>
      <c r="G1105" s="1"/>
      <c r="H1105" s="1"/>
      <c r="I1105" s="1"/>
      <c r="J1105" s="1"/>
      <c r="K1105">
        <f>_xlfn.XLOOKUP(L_CC[[#This Row],[PC center]],L_PC[Profit center],L_PC[PC name])</f>
        <v>0</v>
      </c>
      <c r="L1105" t="str">
        <f>_xlfn.XLOOKUP(L_CC[[#This Row],[Fund center]],L_FC[Fund center],L_FC[Site],"")</f>
        <v>HCT</v>
      </c>
      <c r="M1105" s="4">
        <v>0</v>
      </c>
      <c r="N1105" s="4">
        <v>0</v>
      </c>
      <c r="O1105" s="4" t="str">
        <v>2121301300_</v>
      </c>
      <c r="P1105" s="4" t="str">
        <v>2121301300_</v>
      </c>
      <c r="Q1105" s="4" t="str">
        <v>HCT/BP chung</v>
      </c>
      <c r="R1105" s="4" t="str">
        <v>Xét nghiệm</v>
      </c>
      <c r="S1105" s="4" t="str">
        <v>-</v>
      </c>
    </row>
    <row r="1106" spans="3:19" ht="12.75" customHeight="1" x14ac:dyDescent="0.3">
      <c r="C1106" s="1" t="s">
        <v>3530</v>
      </c>
      <c r="D1106" s="1" t="s">
        <v>3531</v>
      </c>
      <c r="E1106" s="1" t="s">
        <v>2086</v>
      </c>
      <c r="F1106" s="1" t="s">
        <v>103</v>
      </c>
      <c r="G1106" s="1"/>
      <c r="H1106" s="1"/>
      <c r="I1106" s="1"/>
      <c r="J1106" s="1"/>
      <c r="K1106">
        <f>_xlfn.XLOOKUP(L_CC[[#This Row],[PC center]],L_PC[Profit center],L_PC[PC name])</f>
        <v>0</v>
      </c>
      <c r="L1106" t="str">
        <f>_xlfn.XLOOKUP(L_CC[[#This Row],[Fund center]],L_FC[Fund center],L_FC[Site],"")</f>
        <v>HCT</v>
      </c>
      <c r="M1106" s="4">
        <v>0</v>
      </c>
      <c r="N1106" s="4">
        <v>0</v>
      </c>
      <c r="O1106" s="4" t="str">
        <v>2121301400_</v>
      </c>
      <c r="P1106" s="4" t="str">
        <v>2121301400_</v>
      </c>
      <c r="Q1106" s="4" t="str">
        <v>HCT/BP chung</v>
      </c>
      <c r="R1106" s="4" t="str">
        <v>Xét nghiệm</v>
      </c>
      <c r="S1106" s="4" t="str">
        <v>-</v>
      </c>
    </row>
    <row r="1107" spans="3:19" ht="12.75" customHeight="1" x14ac:dyDescent="0.3">
      <c r="C1107" s="1" t="s">
        <v>3532</v>
      </c>
      <c r="D1107" s="1" t="s">
        <v>3533</v>
      </c>
      <c r="E1107" s="1" t="s">
        <v>2086</v>
      </c>
      <c r="F1107" s="1" t="s">
        <v>103</v>
      </c>
      <c r="G1107" s="1"/>
      <c r="H1107" s="1"/>
      <c r="I1107" s="1"/>
      <c r="J1107" s="1"/>
      <c r="K1107">
        <f>_xlfn.XLOOKUP(L_CC[[#This Row],[PC center]],L_PC[Profit center],L_PC[PC name])</f>
        <v>0</v>
      </c>
      <c r="L1107" t="str">
        <f>_xlfn.XLOOKUP(L_CC[[#This Row],[Fund center]],L_FC[Fund center],L_FC[Site],"")</f>
        <v>HCT</v>
      </c>
      <c r="M1107" s="4">
        <v>0</v>
      </c>
      <c r="N1107" s="4">
        <v>0</v>
      </c>
      <c r="O1107" s="4" t="str">
        <v>2121301500_</v>
      </c>
      <c r="P1107" s="4" t="str">
        <v>2121301500_</v>
      </c>
      <c r="Q1107" s="4" t="str">
        <v>HCT/BP chung</v>
      </c>
      <c r="R1107" s="4" t="str">
        <v>Xét nghiệm</v>
      </c>
      <c r="S1107" s="4" t="str">
        <v>-</v>
      </c>
    </row>
    <row r="1108" spans="3:19" ht="12.75" customHeight="1" x14ac:dyDescent="0.3">
      <c r="C1108" s="1" t="s">
        <v>3534</v>
      </c>
      <c r="D1108" s="1" t="s">
        <v>3535</v>
      </c>
      <c r="E1108" s="1" t="s">
        <v>2086</v>
      </c>
      <c r="F1108" s="1" t="s">
        <v>111</v>
      </c>
      <c r="G1108" s="1"/>
      <c r="H1108" s="1"/>
      <c r="I1108" s="1"/>
      <c r="J1108" s="1"/>
      <c r="K1108">
        <f>_xlfn.XLOOKUP(L_CC[[#This Row],[PC center]],L_PC[Profit center],L_PC[PC name])</f>
        <v>0</v>
      </c>
      <c r="L1108" t="str">
        <f>_xlfn.XLOOKUP(L_CC[[#This Row],[Fund center]],L_FC[Fund center],L_FC[Site],"")</f>
        <v>HCT</v>
      </c>
      <c r="M1108" s="4">
        <v>0</v>
      </c>
      <c r="N1108" s="4">
        <v>0</v>
      </c>
      <c r="O1108" s="4" t="str">
        <v>2121302000_</v>
      </c>
      <c r="P1108" s="4" t="str">
        <v>2121302000_</v>
      </c>
      <c r="Q1108" s="4" t="str">
        <v>HCT/BP chung</v>
      </c>
      <c r="R1108" s="4" t="str">
        <v>CĐHA</v>
      </c>
      <c r="S1108" s="4" t="str">
        <v>-</v>
      </c>
    </row>
    <row r="1109" spans="3:19" ht="12.75" customHeight="1" x14ac:dyDescent="0.3">
      <c r="C1109" s="1" t="s">
        <v>3536</v>
      </c>
      <c r="D1109" s="1" t="s">
        <v>3537</v>
      </c>
      <c r="E1109" s="1" t="s">
        <v>2086</v>
      </c>
      <c r="F1109" s="1" t="s">
        <v>111</v>
      </c>
      <c r="G1109" s="1"/>
      <c r="H1109" s="1"/>
      <c r="I1109" s="1"/>
      <c r="J1109" s="1"/>
      <c r="K1109">
        <f>_xlfn.XLOOKUP(L_CC[[#This Row],[PC center]],L_PC[Profit center],L_PC[PC name])</f>
        <v>0</v>
      </c>
      <c r="L1109" t="str">
        <f>_xlfn.XLOOKUP(L_CC[[#This Row],[Fund center]],L_FC[Fund center],L_FC[Site],"")</f>
        <v>HCT</v>
      </c>
      <c r="M1109" s="4">
        <v>0</v>
      </c>
      <c r="N1109" s="4">
        <v>0</v>
      </c>
      <c r="O1109" s="4" t="str">
        <v>2121302100_</v>
      </c>
      <c r="P1109" s="4" t="str">
        <v>2121302100_</v>
      </c>
      <c r="Q1109" s="4" t="str">
        <v>HCT/BP chung</v>
      </c>
      <c r="R1109" s="4" t="str">
        <v>CĐHA</v>
      </c>
      <c r="S1109" s="4" t="str">
        <v>-</v>
      </c>
    </row>
    <row r="1110" spans="3:19" ht="12.75" customHeight="1" x14ac:dyDescent="0.3">
      <c r="C1110" s="1" t="s">
        <v>3538</v>
      </c>
      <c r="D1110" s="1" t="s">
        <v>3539</v>
      </c>
      <c r="E1110" s="1" t="s">
        <v>2086</v>
      </c>
      <c r="F1110" s="1" t="s">
        <v>111</v>
      </c>
      <c r="G1110" s="1"/>
      <c r="H1110" s="1"/>
      <c r="I1110" s="1"/>
      <c r="J1110" s="1"/>
      <c r="K1110">
        <f>_xlfn.XLOOKUP(L_CC[[#This Row],[PC center]],L_PC[Profit center],L_PC[PC name])</f>
        <v>0</v>
      </c>
      <c r="L1110" t="str">
        <f>_xlfn.XLOOKUP(L_CC[[#This Row],[Fund center]],L_FC[Fund center],L_FC[Site],"")</f>
        <v>HCT</v>
      </c>
      <c r="M1110" s="4">
        <v>0</v>
      </c>
      <c r="N1110" s="4">
        <v>0</v>
      </c>
      <c r="O1110" s="4" t="str">
        <v>2121302200_</v>
      </c>
      <c r="P1110" s="4" t="str">
        <v>2121302200_</v>
      </c>
      <c r="Q1110" s="4" t="str">
        <v>HCT/BP chung</v>
      </c>
      <c r="R1110" s="4" t="str">
        <v>CĐHA</v>
      </c>
      <c r="S1110" s="4" t="str">
        <v>-</v>
      </c>
    </row>
    <row r="1111" spans="3:19" ht="12.75" customHeight="1" x14ac:dyDescent="0.3">
      <c r="C1111" s="1" t="s">
        <v>3540</v>
      </c>
      <c r="D1111" s="1" t="s">
        <v>3541</v>
      </c>
      <c r="E1111" s="1" t="s">
        <v>2086</v>
      </c>
      <c r="F1111" s="1" t="s">
        <v>111</v>
      </c>
      <c r="G1111" s="1"/>
      <c r="H1111" s="1"/>
      <c r="I1111" s="1"/>
      <c r="J1111" s="1"/>
      <c r="K1111">
        <f>_xlfn.XLOOKUP(L_CC[[#This Row],[PC center]],L_PC[Profit center],L_PC[PC name])</f>
        <v>0</v>
      </c>
      <c r="L1111" t="str">
        <f>_xlfn.XLOOKUP(L_CC[[#This Row],[Fund center]],L_FC[Fund center],L_FC[Site],"")</f>
        <v>HCT</v>
      </c>
      <c r="M1111" s="4">
        <v>0</v>
      </c>
      <c r="N1111" s="4">
        <v>0</v>
      </c>
      <c r="O1111" s="4" t="str">
        <v>2121302300_</v>
      </c>
      <c r="P1111" s="4" t="str">
        <v>2121302300_</v>
      </c>
      <c r="Q1111" s="4" t="str">
        <v>HCT/BP chung</v>
      </c>
      <c r="R1111" s="4" t="str">
        <v>CĐHA</v>
      </c>
      <c r="S1111" s="4" t="str">
        <v>-</v>
      </c>
    </row>
    <row r="1112" spans="3:19" ht="12.75" customHeight="1" x14ac:dyDescent="0.3">
      <c r="C1112" s="1" t="s">
        <v>3542</v>
      </c>
      <c r="D1112" s="1" t="s">
        <v>3543</v>
      </c>
      <c r="E1112" s="1" t="s">
        <v>2086</v>
      </c>
      <c r="F1112" s="1" t="s">
        <v>111</v>
      </c>
      <c r="G1112" s="1"/>
      <c r="H1112" s="1"/>
      <c r="I1112" s="1"/>
      <c r="J1112" s="1"/>
      <c r="K1112">
        <f>_xlfn.XLOOKUP(L_CC[[#This Row],[PC center]],L_PC[Profit center],L_PC[PC name])</f>
        <v>0</v>
      </c>
      <c r="L1112" t="str">
        <f>_xlfn.XLOOKUP(L_CC[[#This Row],[Fund center]],L_FC[Fund center],L_FC[Site],"")</f>
        <v>HCT</v>
      </c>
      <c r="M1112" s="4">
        <v>0</v>
      </c>
      <c r="N1112" s="4">
        <v>0</v>
      </c>
      <c r="O1112" s="4" t="str">
        <v>2121302400_</v>
      </c>
      <c r="P1112" s="4" t="str">
        <v>2121302400_</v>
      </c>
      <c r="Q1112" s="4" t="str">
        <v>HCT/BP chung</v>
      </c>
      <c r="R1112" s="4" t="str">
        <v>CĐHA</v>
      </c>
      <c r="S1112" s="4" t="str">
        <v>-</v>
      </c>
    </row>
    <row r="1113" spans="3:19" ht="12.75" customHeight="1" x14ac:dyDescent="0.3">
      <c r="C1113" s="1" t="s">
        <v>3544</v>
      </c>
      <c r="D1113" s="1" t="s">
        <v>3545</v>
      </c>
      <c r="E1113" s="1" t="s">
        <v>2086</v>
      </c>
      <c r="F1113" s="1" t="s">
        <v>111</v>
      </c>
      <c r="G1113" s="1"/>
      <c r="H1113" s="1"/>
      <c r="I1113" s="1"/>
      <c r="J1113" s="1"/>
      <c r="K1113">
        <f>_xlfn.XLOOKUP(L_CC[[#This Row],[PC center]],L_PC[Profit center],L_PC[PC name])</f>
        <v>0</v>
      </c>
      <c r="L1113" t="str">
        <f>_xlfn.XLOOKUP(L_CC[[#This Row],[Fund center]],L_FC[Fund center],L_FC[Site],"")</f>
        <v>HCT</v>
      </c>
      <c r="M1113" s="4">
        <v>0</v>
      </c>
      <c r="N1113" s="4">
        <v>0</v>
      </c>
      <c r="O1113" s="4" t="str">
        <v>2121302500_</v>
      </c>
      <c r="P1113" s="4" t="str">
        <v>2121302500_</v>
      </c>
      <c r="Q1113" s="4" t="str">
        <v>HCT/BP chung</v>
      </c>
      <c r="R1113" s="4" t="str">
        <v>CĐHA</v>
      </c>
      <c r="S1113" s="4" t="str">
        <v>-</v>
      </c>
    </row>
    <row r="1114" spans="3:19" ht="12.75" customHeight="1" x14ac:dyDescent="0.3">
      <c r="C1114" s="1" t="s">
        <v>3546</v>
      </c>
      <c r="D1114" s="1" t="s">
        <v>3547</v>
      </c>
      <c r="E1114" s="1" t="s">
        <v>2086</v>
      </c>
      <c r="F1114" s="1" t="s">
        <v>126</v>
      </c>
      <c r="G1114" s="1"/>
      <c r="H1114" s="1"/>
      <c r="I1114" s="1"/>
      <c r="J1114" s="1"/>
      <c r="K1114">
        <f>_xlfn.XLOOKUP(L_CC[[#This Row],[PC center]],L_PC[Profit center],L_PC[PC name])</f>
        <v>0</v>
      </c>
      <c r="L1114" t="str">
        <f>_xlfn.XLOOKUP(L_CC[[#This Row],[Fund center]],L_FC[Fund center],L_FC[Site],"")</f>
        <v>HCT</v>
      </c>
      <c r="M1114" s="4">
        <v>0</v>
      </c>
      <c r="N1114" s="4">
        <v>0</v>
      </c>
      <c r="O1114" s="4" t="str">
        <v>2121401100_</v>
      </c>
      <c r="P1114" s="4" t="str">
        <v>2121401100_</v>
      </c>
      <c r="Q1114" s="4" t="str">
        <v>HCT/BP chung</v>
      </c>
      <c r="R1114" s="4" t="str">
        <v>Hồi sức</v>
      </c>
      <c r="S1114" s="4" t="str">
        <v>-</v>
      </c>
    </row>
    <row r="1115" spans="3:19" ht="12.75" customHeight="1" x14ac:dyDescent="0.3">
      <c r="C1115" s="1" t="s">
        <v>3548</v>
      </c>
      <c r="D1115" s="1" t="s">
        <v>3549</v>
      </c>
      <c r="E1115" s="1" t="s">
        <v>2086</v>
      </c>
      <c r="F1115" s="1" t="s">
        <v>128</v>
      </c>
      <c r="G1115" s="1"/>
      <c r="H1115" s="1"/>
      <c r="I1115" s="1"/>
      <c r="J1115" s="1"/>
      <c r="K1115">
        <f>_xlfn.XLOOKUP(L_CC[[#This Row],[PC center]],L_PC[Profit center],L_PC[PC name])</f>
        <v>0</v>
      </c>
      <c r="L1115" t="str">
        <f>_xlfn.XLOOKUP(L_CC[[#This Row],[Fund center]],L_FC[Fund center],L_FC[Site],"")</f>
        <v>HCT</v>
      </c>
      <c r="M1115" s="4">
        <v>0</v>
      </c>
      <c r="N1115" s="4">
        <v>0</v>
      </c>
      <c r="O1115" s="4" t="str">
        <v>2121401200_</v>
      </c>
      <c r="P1115" s="4" t="str">
        <v>2121401200_</v>
      </c>
      <c r="Q1115" s="4" t="str">
        <v>HCT/BP chung</v>
      </c>
      <c r="R1115" s="4" t="str">
        <v>Cấp cứu</v>
      </c>
      <c r="S1115" s="4" t="str">
        <v>-</v>
      </c>
    </row>
    <row r="1116" spans="3:19" ht="12.75" customHeight="1" x14ac:dyDescent="0.3">
      <c r="C1116" s="1" t="s">
        <v>3550</v>
      </c>
      <c r="D1116" s="1" t="s">
        <v>3551</v>
      </c>
      <c r="E1116" s="1" t="s">
        <v>2086</v>
      </c>
      <c r="F1116" s="1" t="s">
        <v>130</v>
      </c>
      <c r="G1116" s="1"/>
      <c r="H1116" s="1"/>
      <c r="I1116" s="1"/>
      <c r="J1116" s="1"/>
      <c r="K1116">
        <f>_xlfn.XLOOKUP(L_CC[[#This Row],[PC center]],L_PC[Profit center],L_PC[PC name])</f>
        <v>0</v>
      </c>
      <c r="L1116" t="str">
        <f>_xlfn.XLOOKUP(L_CC[[#This Row],[Fund center]],L_FC[Fund center],L_FC[Site],"")</f>
        <v>HCT</v>
      </c>
      <c r="M1116" s="4">
        <v>0</v>
      </c>
      <c r="N1116" s="4">
        <v>0</v>
      </c>
      <c r="O1116" s="4" t="str">
        <v>2121401300_</v>
      </c>
      <c r="P1116" s="4" t="str">
        <v>2121401300_</v>
      </c>
      <c r="Q1116" s="4" t="str">
        <v>HCT/BP chung</v>
      </c>
      <c r="R1116" s="4" t="str">
        <v>Trạm y tế</v>
      </c>
      <c r="S1116" s="4" t="str">
        <v>-</v>
      </c>
    </row>
    <row r="1117" spans="3:19" ht="12.75" customHeight="1" x14ac:dyDescent="0.3">
      <c r="C1117" s="1" t="s">
        <v>3552</v>
      </c>
      <c r="D1117" s="1" t="s">
        <v>3553</v>
      </c>
      <c r="E1117" s="1" t="s">
        <v>2086</v>
      </c>
      <c r="F1117" s="1" t="s">
        <v>133</v>
      </c>
      <c r="G1117" s="1"/>
      <c r="H1117" s="1"/>
      <c r="I1117" s="1"/>
      <c r="J1117" s="1"/>
      <c r="K1117">
        <f>_xlfn.XLOOKUP(L_CC[[#This Row],[PC center]],L_PC[Profit center],L_PC[PC name])</f>
        <v>0</v>
      </c>
      <c r="L1117" t="str">
        <f>_xlfn.XLOOKUP(L_CC[[#This Row],[Fund center]],L_FC[Fund center],L_FC[Site],"")</f>
        <v>HCT</v>
      </c>
      <c r="M1117" s="4">
        <v>0</v>
      </c>
      <c r="N1117" s="4">
        <v>0</v>
      </c>
      <c r="O1117" s="4" t="str">
        <v>2121402000_</v>
      </c>
      <c r="P1117" s="4" t="str">
        <v>2121402000_</v>
      </c>
      <c r="Q1117" s="4" t="str">
        <v>HCT/BP chung</v>
      </c>
      <c r="R1117" s="4" t="str">
        <v>Sản khoa</v>
      </c>
      <c r="S1117" s="4" t="str">
        <v>-</v>
      </c>
    </row>
    <row r="1118" spans="3:19" ht="12.75" customHeight="1" x14ac:dyDescent="0.3">
      <c r="C1118" s="1" t="s">
        <v>3554</v>
      </c>
      <c r="D1118" s="1" t="s">
        <v>3555</v>
      </c>
      <c r="E1118" s="1" t="s">
        <v>2086</v>
      </c>
      <c r="F1118" s="1" t="s">
        <v>133</v>
      </c>
      <c r="G1118" s="1"/>
      <c r="H1118" s="1"/>
      <c r="I1118" s="1"/>
      <c r="J1118" s="1"/>
      <c r="K1118">
        <f>_xlfn.XLOOKUP(L_CC[[#This Row],[PC center]],L_PC[Profit center],L_PC[PC name])</f>
        <v>0</v>
      </c>
      <c r="L1118" t="str">
        <f>_xlfn.XLOOKUP(L_CC[[#This Row],[Fund center]],L_FC[Fund center],L_FC[Site],"")</f>
        <v>HCT</v>
      </c>
      <c r="M1118" s="4">
        <v>0</v>
      </c>
      <c r="N1118" s="4">
        <v>0</v>
      </c>
      <c r="O1118" s="4" t="str">
        <v>2121402100_</v>
      </c>
      <c r="P1118" s="4" t="str">
        <v>2121402100_</v>
      </c>
      <c r="Q1118" s="4" t="str">
        <v>HCT/BP chung</v>
      </c>
      <c r="R1118" s="4" t="str">
        <v>Sản khoa</v>
      </c>
      <c r="S1118" s="4" t="str">
        <v>-</v>
      </c>
    </row>
    <row r="1119" spans="3:19" ht="12.75" customHeight="1" x14ac:dyDescent="0.3">
      <c r="C1119" s="1" t="s">
        <v>3556</v>
      </c>
      <c r="D1119" s="1" t="s">
        <v>3557</v>
      </c>
      <c r="E1119" s="1" t="s">
        <v>2086</v>
      </c>
      <c r="F1119" s="1" t="s">
        <v>136</v>
      </c>
      <c r="G1119" s="1"/>
      <c r="H1119" s="1"/>
      <c r="I1119" s="1"/>
      <c r="J1119" s="1"/>
      <c r="K1119">
        <f>_xlfn.XLOOKUP(L_CC[[#This Row],[PC center]],L_PC[Profit center],L_PC[PC name])</f>
        <v>0</v>
      </c>
      <c r="L1119" t="str">
        <f>_xlfn.XLOOKUP(L_CC[[#This Row],[Fund center]],L_FC[Fund center],L_FC[Site],"")</f>
        <v>HCT</v>
      </c>
      <c r="M1119" s="4">
        <v>0</v>
      </c>
      <c r="N1119" s="4">
        <v>0</v>
      </c>
      <c r="O1119" s="4" t="str">
        <v>2121402200_</v>
      </c>
      <c r="P1119" s="4" t="str">
        <v>2121402200_</v>
      </c>
      <c r="Q1119" s="4" t="str">
        <v>HCT/BP chung</v>
      </c>
      <c r="R1119" s="4" t="str">
        <v>Phụ khoa</v>
      </c>
      <c r="S1119" s="4" t="str">
        <v>-</v>
      </c>
    </row>
    <row r="1120" spans="3:19" ht="12.75" customHeight="1" x14ac:dyDescent="0.3">
      <c r="C1120" s="1" t="s">
        <v>3558</v>
      </c>
      <c r="D1120" s="1" t="s">
        <v>3559</v>
      </c>
      <c r="E1120" s="1" t="s">
        <v>2086</v>
      </c>
      <c r="F1120" s="1" t="s">
        <v>133</v>
      </c>
      <c r="G1120" s="1"/>
      <c r="H1120" s="1"/>
      <c r="I1120" s="1"/>
      <c r="J1120" s="1"/>
      <c r="K1120">
        <f>_xlfn.XLOOKUP(L_CC[[#This Row],[PC center]],L_PC[Profit center],L_PC[PC name])</f>
        <v>0</v>
      </c>
      <c r="L1120" t="str">
        <f>_xlfn.XLOOKUP(L_CC[[#This Row],[Fund center]],L_FC[Fund center],L_FC[Site],"")</f>
        <v>HCT</v>
      </c>
      <c r="M1120" s="4">
        <v>0</v>
      </c>
      <c r="N1120" s="4">
        <v>0</v>
      </c>
      <c r="O1120" s="4" t="str">
        <v>2121402300_</v>
      </c>
      <c r="P1120" s="4" t="str">
        <v>2121402300_</v>
      </c>
      <c r="Q1120" s="4" t="str">
        <v>HCT/BP chung</v>
      </c>
      <c r="R1120" s="4" t="str">
        <v>Sản khoa</v>
      </c>
      <c r="S1120" s="4" t="str">
        <v>-</v>
      </c>
    </row>
    <row r="1121" spans="3:19" ht="12.75" customHeight="1" x14ac:dyDescent="0.3">
      <c r="C1121" s="1" t="s">
        <v>3560</v>
      </c>
      <c r="D1121" s="1" t="s">
        <v>3561</v>
      </c>
      <c r="E1121" s="1" t="s">
        <v>2086</v>
      </c>
      <c r="F1121" s="1" t="s">
        <v>139</v>
      </c>
      <c r="G1121" s="1"/>
      <c r="H1121" s="1"/>
      <c r="I1121" s="1"/>
      <c r="J1121" s="1"/>
      <c r="K1121">
        <f>_xlfn.XLOOKUP(L_CC[[#This Row],[PC center]],L_PC[Profit center],L_PC[PC name])</f>
        <v>0</v>
      </c>
      <c r="L1121" t="str">
        <f>_xlfn.XLOOKUP(L_CC[[#This Row],[Fund center]],L_FC[Fund center],L_FC[Site],"")</f>
        <v>HCT</v>
      </c>
      <c r="M1121" s="4">
        <v>0</v>
      </c>
      <c r="N1121" s="4">
        <v>0</v>
      </c>
      <c r="O1121" s="4" t="str">
        <v>2121403000_</v>
      </c>
      <c r="P1121" s="4" t="str">
        <v>2121403000_</v>
      </c>
      <c r="Q1121" s="4" t="str">
        <v>HCT/BP chung</v>
      </c>
      <c r="R1121" s="4" t="str">
        <v>IVF</v>
      </c>
      <c r="S1121" s="4" t="str">
        <v>-</v>
      </c>
    </row>
    <row r="1122" spans="3:19" ht="12.75" customHeight="1" x14ac:dyDescent="0.3">
      <c r="C1122" s="1" t="s">
        <v>3562</v>
      </c>
      <c r="D1122" s="1" t="s">
        <v>3563</v>
      </c>
      <c r="E1122" s="1" t="s">
        <v>2086</v>
      </c>
      <c r="F1122" s="1" t="s">
        <v>141</v>
      </c>
      <c r="G1122" s="1"/>
      <c r="H1122" s="1"/>
      <c r="I1122" s="1"/>
      <c r="J1122" s="1"/>
      <c r="K1122">
        <f>_xlfn.XLOOKUP(L_CC[[#This Row],[PC center]],L_PC[Profit center],L_PC[PC name])</f>
        <v>0</v>
      </c>
      <c r="L1122" t="str">
        <f>_xlfn.XLOOKUP(L_CC[[#This Row],[Fund center]],L_FC[Fund center],L_FC[Site],"")</f>
        <v>HCT</v>
      </c>
      <c r="M1122" s="4">
        <v>0</v>
      </c>
      <c r="N1122" s="4">
        <v>0</v>
      </c>
      <c r="O1122" s="4" t="str">
        <v>2121404000_</v>
      </c>
      <c r="P1122" s="4" t="str">
        <v>2121404000_</v>
      </c>
      <c r="Q1122" s="4" t="str">
        <v>HCT/BP chung</v>
      </c>
      <c r="R1122" s="4" t="str">
        <v>Sơ sinh</v>
      </c>
      <c r="S1122" s="4" t="str">
        <v>-</v>
      </c>
    </row>
    <row r="1123" spans="3:19" ht="12.75" customHeight="1" x14ac:dyDescent="0.3">
      <c r="C1123" s="1" t="s">
        <v>3564</v>
      </c>
      <c r="D1123" s="1" t="s">
        <v>3565</v>
      </c>
      <c r="E1123" s="1" t="s">
        <v>2086</v>
      </c>
      <c r="F1123" s="1" t="s">
        <v>146</v>
      </c>
      <c r="G1123" s="1"/>
      <c r="H1123" s="1"/>
      <c r="I1123" s="1"/>
      <c r="J1123" s="1"/>
      <c r="K1123">
        <f>_xlfn.XLOOKUP(L_CC[[#This Row],[PC center]],L_PC[Profit center],L_PC[PC name])</f>
        <v>0</v>
      </c>
      <c r="L1123" t="str">
        <f>_xlfn.XLOOKUP(L_CC[[#This Row],[Fund center]],L_FC[Fund center],L_FC[Site],"")</f>
        <v>HCT</v>
      </c>
      <c r="M1123" s="4">
        <v>0</v>
      </c>
      <c r="N1123" s="4">
        <v>0</v>
      </c>
      <c r="O1123" s="4" t="str">
        <v>2121406100_</v>
      </c>
      <c r="P1123" s="4" t="str">
        <v>2121406100_</v>
      </c>
      <c r="Q1123" s="4" t="str">
        <v>HCT/BP chung</v>
      </c>
      <c r="R1123" s="4" t="str">
        <v>Nội Nhi</v>
      </c>
      <c r="S1123" s="4" t="str">
        <v>-</v>
      </c>
    </row>
    <row r="1124" spans="3:19" ht="12.75" customHeight="1" x14ac:dyDescent="0.3">
      <c r="C1124" s="1" t="s">
        <v>3566</v>
      </c>
      <c r="D1124" s="1" t="s">
        <v>3567</v>
      </c>
      <c r="E1124" s="1" t="s">
        <v>2086</v>
      </c>
      <c r="F1124" s="1" t="s">
        <v>148</v>
      </c>
      <c r="G1124" s="1"/>
      <c r="H1124" s="1"/>
      <c r="I1124" s="1"/>
      <c r="J1124" s="1"/>
      <c r="K1124">
        <f>_xlfn.XLOOKUP(L_CC[[#This Row],[PC center]],L_PC[Profit center],L_PC[PC name])</f>
        <v>0</v>
      </c>
      <c r="L1124" t="str">
        <f>_xlfn.XLOOKUP(L_CC[[#This Row],[Fund center]],L_FC[Fund center],L_FC[Site],"")</f>
        <v>HCT</v>
      </c>
      <c r="M1124" s="4">
        <v>0</v>
      </c>
      <c r="N1124" s="4">
        <v>0</v>
      </c>
      <c r="O1124" s="4" t="str">
        <v>2121406200_</v>
      </c>
      <c r="P1124" s="4" t="str">
        <v>2121406200_</v>
      </c>
      <c r="Q1124" s="4" t="str">
        <v>HCT/BP chung</v>
      </c>
      <c r="R1124" s="4" t="str">
        <v>Vaccine</v>
      </c>
      <c r="S1124" s="4" t="str">
        <v>-</v>
      </c>
    </row>
    <row r="1125" spans="3:19" ht="12.75" customHeight="1" x14ac:dyDescent="0.3">
      <c r="C1125" s="1" t="s">
        <v>3568</v>
      </c>
      <c r="D1125" s="1" t="s">
        <v>3569</v>
      </c>
      <c r="E1125" s="1" t="s">
        <v>2086</v>
      </c>
      <c r="F1125" s="1" t="s">
        <v>3660</v>
      </c>
      <c r="G1125" s="1"/>
      <c r="H1125" s="1"/>
      <c r="I1125" s="1"/>
      <c r="J1125" s="1"/>
      <c r="K1125">
        <f>_xlfn.XLOOKUP(L_CC[[#This Row],[PC center]],L_PC[Profit center],L_PC[PC name])</f>
        <v>0</v>
      </c>
      <c r="L1125" t="str">
        <f>_xlfn.XLOOKUP(L_CC[[#This Row],[Fund center]],L_FC[Fund center],L_FC[Site],"")</f>
        <v>HCT</v>
      </c>
      <c r="M1125" s="4">
        <v>0</v>
      </c>
      <c r="N1125" s="4">
        <v>0</v>
      </c>
      <c r="O1125" s="4" t="str">
        <v>2121407100_</v>
      </c>
      <c r="P1125" s="4" t="str">
        <v>2121407100_</v>
      </c>
      <c r="Q1125" s="4" t="str">
        <v>HCT/BP chung</v>
      </c>
      <c r="R1125" s="4" t="str">
        <v>CTCH</v>
      </c>
      <c r="S1125" s="4" t="str">
        <v>-</v>
      </c>
    </row>
    <row r="1126" spans="3:19" ht="12.75" customHeight="1" x14ac:dyDescent="0.3">
      <c r="C1126" s="1" t="s">
        <v>3570</v>
      </c>
      <c r="D1126" s="1" t="s">
        <v>3571</v>
      </c>
      <c r="E1126" s="1" t="s">
        <v>2086</v>
      </c>
      <c r="F1126" s="1" t="s">
        <v>321</v>
      </c>
      <c r="G1126" s="1"/>
      <c r="H1126" s="1"/>
      <c r="I1126" s="1"/>
      <c r="J1126" s="1"/>
      <c r="K1126">
        <f>_xlfn.XLOOKUP(L_CC[[#This Row],[PC center]],L_PC[Profit center],L_PC[PC name])</f>
        <v>0</v>
      </c>
      <c r="L1126" t="str">
        <f>_xlfn.XLOOKUP(L_CC[[#This Row],[Fund center]],L_FC[Fund center],L_FC[Site],"")</f>
        <v>HCT</v>
      </c>
      <c r="M1126" s="4">
        <v>0</v>
      </c>
      <c r="N1126" s="4">
        <v>0</v>
      </c>
      <c r="O1126" s="4" t="str">
        <v>2121407200_</v>
      </c>
      <c r="P1126" s="4" t="str">
        <v>2121407200_</v>
      </c>
      <c r="Q1126" s="4" t="str">
        <v>HCT/BP chung</v>
      </c>
      <c r="R1126" s="4" t="str">
        <v>Ngoại tiêu hóa</v>
      </c>
      <c r="S1126" s="4" t="str">
        <v>-</v>
      </c>
    </row>
    <row r="1127" spans="3:19" ht="12.75" customHeight="1" x14ac:dyDescent="0.3">
      <c r="C1127" s="1" t="s">
        <v>3572</v>
      </c>
      <c r="D1127" s="1" t="s">
        <v>3573</v>
      </c>
      <c r="E1127" s="1" t="s">
        <v>2086</v>
      </c>
      <c r="F1127" s="1" t="s">
        <v>323</v>
      </c>
      <c r="G1127" s="1"/>
      <c r="H1127" s="1"/>
      <c r="I1127" s="1"/>
      <c r="J1127" s="1"/>
      <c r="K1127">
        <f>_xlfn.XLOOKUP(L_CC[[#This Row],[PC center]],L_PC[Profit center],L_PC[PC name])</f>
        <v>0</v>
      </c>
      <c r="L1127" t="str">
        <f>_xlfn.XLOOKUP(L_CC[[#This Row],[Fund center]],L_FC[Fund center],L_FC[Site],"")</f>
        <v>HCT</v>
      </c>
      <c r="M1127" s="4">
        <v>0</v>
      </c>
      <c r="N1127" s="4">
        <v>0</v>
      </c>
      <c r="O1127" s="4" t="str">
        <v>2121407300_</v>
      </c>
      <c r="P1127" s="4" t="str">
        <v>2121407300_</v>
      </c>
      <c r="Q1127" s="4" t="str">
        <v>HCT/BP chung</v>
      </c>
      <c r="R1127" s="4" t="str">
        <v>Ngoại tiết niệu</v>
      </c>
      <c r="S1127" s="4" t="str">
        <v>-</v>
      </c>
    </row>
    <row r="1128" spans="3:19" ht="12.75" customHeight="1" x14ac:dyDescent="0.3">
      <c r="C1128" s="1" t="s">
        <v>3574</v>
      </c>
      <c r="D1128" s="1" t="s">
        <v>3575</v>
      </c>
      <c r="E1128" s="1" t="s">
        <v>2086</v>
      </c>
      <c r="F1128" s="1" t="s">
        <v>153</v>
      </c>
      <c r="G1128" s="1"/>
      <c r="H1128" s="1"/>
      <c r="I1128" s="1"/>
      <c r="J1128" s="1"/>
      <c r="K1128">
        <f>_xlfn.XLOOKUP(L_CC[[#This Row],[PC center]],L_PC[Profit center],L_PC[PC name])</f>
        <v>0</v>
      </c>
      <c r="L1128" t="str">
        <f>_xlfn.XLOOKUP(L_CC[[#This Row],[Fund center]],L_FC[Fund center],L_FC[Site],"")</f>
        <v>HCT</v>
      </c>
      <c r="M1128" s="4">
        <v>0</v>
      </c>
      <c r="N1128" s="4">
        <v>0</v>
      </c>
      <c r="O1128" s="4" t="str">
        <v>2121407400_</v>
      </c>
      <c r="P1128" s="4" t="str">
        <v>2121407400_</v>
      </c>
      <c r="Q1128" s="4" t="str">
        <v>HCT/BP chung</v>
      </c>
      <c r="R1128" s="4" t="str">
        <v>Ngoại Nhi</v>
      </c>
      <c r="S1128" s="4" t="str">
        <v>-</v>
      </c>
    </row>
    <row r="1129" spans="3:19" ht="12.75" customHeight="1" x14ac:dyDescent="0.3">
      <c r="C1129" s="1" t="s">
        <v>3576</v>
      </c>
      <c r="D1129" s="1" t="s">
        <v>3577</v>
      </c>
      <c r="E1129" s="1" t="s">
        <v>2086</v>
      </c>
      <c r="F1129" s="1" t="s">
        <v>155</v>
      </c>
      <c r="G1129" s="1"/>
      <c r="H1129" s="1"/>
      <c r="I1129" s="1"/>
      <c r="J1129" s="1"/>
      <c r="K1129">
        <f>_xlfn.XLOOKUP(L_CC[[#This Row],[PC center]],L_PC[Profit center],L_PC[PC name])</f>
        <v>0</v>
      </c>
      <c r="L1129" t="str">
        <f>_xlfn.XLOOKUP(L_CC[[#This Row],[Fund center]],L_FC[Fund center],L_FC[Site],"")</f>
        <v>HCT</v>
      </c>
      <c r="M1129" s="4">
        <v>0</v>
      </c>
      <c r="N1129" s="4">
        <v>0</v>
      </c>
      <c r="O1129" s="4" t="str">
        <v>2121407500_</v>
      </c>
      <c r="P1129" s="4" t="str">
        <v>2121407500_</v>
      </c>
      <c r="Q1129" s="4" t="str">
        <v>HCT/BP chung</v>
      </c>
      <c r="R1129" s="4" t="str">
        <v>Ngoại thần kinh</v>
      </c>
      <c r="S1129" s="4" t="str">
        <v>-</v>
      </c>
    </row>
    <row r="1130" spans="3:19" ht="12.75" customHeight="1" x14ac:dyDescent="0.3">
      <c r="C1130" s="1" t="s">
        <v>3578</v>
      </c>
      <c r="D1130" s="1" t="s">
        <v>3579</v>
      </c>
      <c r="E1130" s="1" t="s">
        <v>2086</v>
      </c>
      <c r="F1130" s="1" t="s">
        <v>157</v>
      </c>
      <c r="G1130" s="1"/>
      <c r="H1130" s="1"/>
      <c r="I1130" s="1"/>
      <c r="J1130" s="1"/>
      <c r="K1130">
        <f>_xlfn.XLOOKUP(L_CC[[#This Row],[PC center]],L_PC[Profit center],L_PC[PC name])</f>
        <v>0</v>
      </c>
      <c r="L1130" t="str">
        <f>_xlfn.XLOOKUP(L_CC[[#This Row],[Fund center]],L_FC[Fund center],L_FC[Site],"")</f>
        <v>HCT</v>
      </c>
      <c r="M1130" s="4">
        <v>0</v>
      </c>
      <c r="N1130" s="4">
        <v>0</v>
      </c>
      <c r="O1130" s="4" t="str">
        <v>2121407600_</v>
      </c>
      <c r="P1130" s="4" t="str">
        <v>2121407600_</v>
      </c>
      <c r="Q1130" s="4" t="str">
        <v>HCT/BP chung</v>
      </c>
      <c r="R1130" s="4" t="str">
        <v>Phẫu thuật thẩm mỹ</v>
      </c>
      <c r="S1130" s="4" t="str">
        <v>-</v>
      </c>
    </row>
    <row r="1131" spans="3:19" ht="12.75" customHeight="1" x14ac:dyDescent="0.3">
      <c r="C1131" s="1" t="s">
        <v>3580</v>
      </c>
      <c r="D1131" s="1" t="s">
        <v>3581</v>
      </c>
      <c r="E1131" s="1" t="s">
        <v>2086</v>
      </c>
      <c r="F1131" s="1" t="s">
        <v>321</v>
      </c>
      <c r="G1131" s="1"/>
      <c r="H1131" s="1"/>
      <c r="I1131" s="1"/>
      <c r="J1131" s="1"/>
      <c r="K1131">
        <f>_xlfn.XLOOKUP(L_CC[[#This Row],[PC center]],L_PC[Profit center],L_PC[PC name])</f>
        <v>0</v>
      </c>
      <c r="L1131" t="str">
        <f>_xlfn.XLOOKUP(L_CC[[#This Row],[Fund center]],L_FC[Fund center],L_FC[Site],"")</f>
        <v>HCT</v>
      </c>
      <c r="M1131" s="4">
        <v>0</v>
      </c>
      <c r="N1131" s="4">
        <v>0</v>
      </c>
      <c r="O1131" s="4" t="str">
        <v>2121407700_</v>
      </c>
      <c r="P1131" s="4" t="str">
        <v>2121407700_</v>
      </c>
      <c r="Q1131" s="4" t="str">
        <v>HCT/BP chung</v>
      </c>
      <c r="R1131" s="4" t="str">
        <v>Ngoại tiêu hóa</v>
      </c>
      <c r="S1131" s="4" t="str">
        <v>-</v>
      </c>
    </row>
    <row r="1132" spans="3:19" ht="12.75" customHeight="1" x14ac:dyDescent="0.3">
      <c r="C1132" s="1" t="s">
        <v>3582</v>
      </c>
      <c r="D1132" s="1" t="s">
        <v>3583</v>
      </c>
      <c r="E1132" s="1" t="s">
        <v>2086</v>
      </c>
      <c r="F1132" s="1" t="s">
        <v>3664</v>
      </c>
      <c r="G1132" s="1"/>
      <c r="H1132" s="1"/>
      <c r="I1132" s="1"/>
      <c r="J1132" s="1"/>
      <c r="K1132">
        <f>_xlfn.XLOOKUP(L_CC[[#This Row],[PC center]],L_PC[Profit center],L_PC[PC name])</f>
        <v>0</v>
      </c>
      <c r="L1132" t="str">
        <f>_xlfn.XLOOKUP(L_CC[[#This Row],[Fund center]],L_FC[Fund center],L_FC[Site],"")</f>
        <v>HCT</v>
      </c>
      <c r="M1132" s="4">
        <v>0</v>
      </c>
      <c r="N1132" s="4">
        <v>0</v>
      </c>
      <c r="O1132" s="4" t="str">
        <v>2121407800_</v>
      </c>
      <c r="P1132" s="4" t="str">
        <v>2121407800_</v>
      </c>
      <c r="Q1132" s="4" t="str">
        <v>HCT/BP chung</v>
      </c>
      <c r="R1132" s="4" t="str">
        <v>Nội thẩm mỹ</v>
      </c>
      <c r="S1132" s="4" t="str">
        <v>-</v>
      </c>
    </row>
    <row r="1133" spans="3:19" ht="12.75" customHeight="1" x14ac:dyDescent="0.3">
      <c r="C1133" s="1" t="s">
        <v>3584</v>
      </c>
      <c r="D1133" s="1" t="s">
        <v>3585</v>
      </c>
      <c r="E1133" s="1" t="s">
        <v>2086</v>
      </c>
      <c r="F1133" s="1" t="s">
        <v>3660</v>
      </c>
      <c r="G1133" s="1"/>
      <c r="H1133" s="1"/>
      <c r="I1133" s="1"/>
      <c r="J1133" s="1"/>
      <c r="K1133">
        <f>_xlfn.XLOOKUP(L_CC[[#This Row],[PC center]],L_PC[Profit center],L_PC[PC name])</f>
        <v>0</v>
      </c>
      <c r="L1133" t="str">
        <f>_xlfn.XLOOKUP(L_CC[[#This Row],[Fund center]],L_FC[Fund center],L_FC[Site],"")</f>
        <v>HCT</v>
      </c>
      <c r="M1133" s="4">
        <v>0</v>
      </c>
      <c r="N1133" s="4">
        <v>0</v>
      </c>
      <c r="O1133" s="4" t="str">
        <v>2121407900_</v>
      </c>
      <c r="P1133" s="4" t="str">
        <v>2121407900_</v>
      </c>
      <c r="Q1133" s="4" t="str">
        <v>HCT/BP chung</v>
      </c>
      <c r="R1133" s="4" t="str">
        <v>CTCH</v>
      </c>
      <c r="S1133" s="4" t="str">
        <v>-</v>
      </c>
    </row>
    <row r="1134" spans="3:19" ht="12.75" customHeight="1" x14ac:dyDescent="0.3">
      <c r="C1134" s="1" t="s">
        <v>3586</v>
      </c>
      <c r="D1134" s="1" t="s">
        <v>3587</v>
      </c>
      <c r="E1134" s="1" t="s">
        <v>2086</v>
      </c>
      <c r="F1134" s="1" t="s">
        <v>3666</v>
      </c>
      <c r="G1134" s="1"/>
      <c r="H1134" s="1"/>
      <c r="I1134" s="1"/>
      <c r="J1134" s="1"/>
      <c r="K1134">
        <f>_xlfn.XLOOKUP(L_CC[[#This Row],[PC center]],L_PC[Profit center],L_PC[PC name])</f>
        <v>0</v>
      </c>
      <c r="L1134" t="str">
        <f>_xlfn.XLOOKUP(L_CC[[#This Row],[Fund center]],L_FC[Fund center],L_FC[Site],"")</f>
        <v>HCT</v>
      </c>
      <c r="M1134" s="4">
        <v>0</v>
      </c>
      <c r="N1134" s="4">
        <v>0</v>
      </c>
      <c r="O1134" s="4" t="str">
        <v>2121408100_</v>
      </c>
      <c r="P1134" s="4" t="str">
        <v>2121408100_</v>
      </c>
      <c r="Q1134" s="4" t="str">
        <v>HCT/BP chung</v>
      </c>
      <c r="R1134" s="4" t="e">
        <v>#N/A</v>
      </c>
      <c r="S1134" s="4" t="str">
        <v>-</v>
      </c>
    </row>
    <row r="1135" spans="3:19" ht="12.75" customHeight="1" x14ac:dyDescent="0.3">
      <c r="C1135" s="1" t="s">
        <v>3588</v>
      </c>
      <c r="D1135" s="1" t="s">
        <v>3589</v>
      </c>
      <c r="E1135" s="1" t="s">
        <v>2086</v>
      </c>
      <c r="F1135" s="1" t="s">
        <v>3666</v>
      </c>
      <c r="G1135" s="1"/>
      <c r="H1135" s="1"/>
      <c r="I1135" s="1"/>
      <c r="J1135" s="1"/>
      <c r="K1135">
        <f>_xlfn.XLOOKUP(L_CC[[#This Row],[PC center]],L_PC[Profit center],L_PC[PC name])</f>
        <v>0</v>
      </c>
      <c r="L1135" t="str">
        <f>_xlfn.XLOOKUP(L_CC[[#This Row],[Fund center]],L_FC[Fund center],L_FC[Site],"")</f>
        <v>HCT</v>
      </c>
      <c r="M1135" s="4">
        <v>0</v>
      </c>
      <c r="N1135" s="4">
        <v>0</v>
      </c>
      <c r="O1135" s="4" t="str">
        <v>2121408200_</v>
      </c>
      <c r="P1135" s="4" t="str">
        <v>2121408200_</v>
      </c>
      <c r="Q1135" s="4" t="str">
        <v>HCT/BP chung</v>
      </c>
      <c r="R1135" s="4" t="e">
        <v>#N/A</v>
      </c>
      <c r="S1135" s="4" t="str">
        <v>-</v>
      </c>
    </row>
    <row r="1136" spans="3:19" ht="12.75" customHeight="1" x14ac:dyDescent="0.3">
      <c r="C1136" s="1" t="s">
        <v>3590</v>
      </c>
      <c r="D1136" s="1" t="s">
        <v>3591</v>
      </c>
      <c r="E1136" s="1" t="s">
        <v>2086</v>
      </c>
      <c r="F1136" s="1" t="s">
        <v>164</v>
      </c>
      <c r="G1136" s="1"/>
      <c r="H1136" s="1"/>
      <c r="I1136" s="1"/>
      <c r="J1136" s="1"/>
      <c r="K1136">
        <f>_xlfn.XLOOKUP(L_CC[[#This Row],[PC center]],L_PC[Profit center],L_PC[PC name])</f>
        <v>0</v>
      </c>
      <c r="L1136" t="str">
        <f>_xlfn.XLOOKUP(L_CC[[#This Row],[Fund center]],L_FC[Fund center],L_FC[Site],"")</f>
        <v>HCT</v>
      </c>
      <c r="M1136" s="4">
        <v>0</v>
      </c>
      <c r="N1136" s="4">
        <v>0</v>
      </c>
      <c r="O1136" s="4" t="str">
        <v>2121408300_</v>
      </c>
      <c r="P1136" s="4" t="str">
        <v>2121408300_</v>
      </c>
      <c r="Q1136" s="4" t="str">
        <v>HCT/BP chung</v>
      </c>
      <c r="R1136" s="4" t="str">
        <v>Dinh dưỡng</v>
      </c>
      <c r="S1136" s="4" t="str">
        <v>-</v>
      </c>
    </row>
    <row r="1137" spans="3:19" ht="12.75" customHeight="1" x14ac:dyDescent="0.3">
      <c r="C1137" s="1" t="s">
        <v>3592</v>
      </c>
      <c r="D1137" s="1" t="s">
        <v>3593</v>
      </c>
      <c r="E1137" s="1" t="s">
        <v>2086</v>
      </c>
      <c r="F1137" s="1" t="s">
        <v>167</v>
      </c>
      <c r="G1137" s="1"/>
      <c r="H1137" s="1"/>
      <c r="I1137" s="1"/>
      <c r="J1137" s="1"/>
      <c r="K1137">
        <f>_xlfn.XLOOKUP(L_CC[[#This Row],[PC center]],L_PC[Profit center],L_PC[PC name])</f>
        <v>0</v>
      </c>
      <c r="L1137" t="str">
        <f>_xlfn.XLOOKUP(L_CC[[#This Row],[Fund center]],L_FC[Fund center],L_FC[Site],"")</f>
        <v>HCT</v>
      </c>
      <c r="M1137" s="4">
        <v>0</v>
      </c>
      <c r="N1137" s="4">
        <v>0</v>
      </c>
      <c r="O1137" s="4" t="str">
        <v>2121409100_</v>
      </c>
      <c r="P1137" s="4" t="str">
        <v>2121409100_</v>
      </c>
      <c r="Q1137" s="4" t="str">
        <v>HCT/BP chung</v>
      </c>
      <c r="R1137" s="4" t="str">
        <v>Răng hàm mặt</v>
      </c>
      <c r="S1137" s="4" t="str">
        <v>-</v>
      </c>
    </row>
    <row r="1138" spans="3:19" ht="12.75" customHeight="1" x14ac:dyDescent="0.3">
      <c r="C1138" s="1" t="s">
        <v>3594</v>
      </c>
      <c r="D1138" s="1" t="s">
        <v>3595</v>
      </c>
      <c r="E1138" s="1" t="s">
        <v>2086</v>
      </c>
      <c r="F1138" s="1" t="s">
        <v>169</v>
      </c>
      <c r="G1138" s="1"/>
      <c r="H1138" s="1"/>
      <c r="I1138" s="1"/>
      <c r="J1138" s="1"/>
      <c r="K1138">
        <f>_xlfn.XLOOKUP(L_CC[[#This Row],[PC center]],L_PC[Profit center],L_PC[PC name])</f>
        <v>0</v>
      </c>
      <c r="L1138" t="str">
        <f>_xlfn.XLOOKUP(L_CC[[#This Row],[Fund center]],L_FC[Fund center],L_FC[Site],"")</f>
        <v>HCT</v>
      </c>
      <c r="M1138" s="4">
        <v>0</v>
      </c>
      <c r="N1138" s="4">
        <v>0</v>
      </c>
      <c r="O1138" s="4" t="str">
        <v>2121409200_</v>
      </c>
      <c r="P1138" s="4" t="str">
        <v>2121409200_</v>
      </c>
      <c r="Q1138" s="4" t="str">
        <v>HCT/BP chung</v>
      </c>
      <c r="R1138" s="4" t="str">
        <v>Tai Mũi Họng</v>
      </c>
      <c r="S1138" s="4" t="str">
        <v>-</v>
      </c>
    </row>
    <row r="1139" spans="3:19" ht="12.75" customHeight="1" x14ac:dyDescent="0.3">
      <c r="C1139" s="1" t="s">
        <v>3596</v>
      </c>
      <c r="D1139" s="1" t="s">
        <v>3597</v>
      </c>
      <c r="E1139" s="1" t="s">
        <v>2086</v>
      </c>
      <c r="F1139" s="1" t="s">
        <v>171</v>
      </c>
      <c r="G1139" s="1"/>
      <c r="H1139" s="1"/>
      <c r="I1139" s="1"/>
      <c r="J1139" s="1"/>
      <c r="K1139">
        <f>_xlfn.XLOOKUP(L_CC[[#This Row],[PC center]],L_PC[Profit center],L_PC[PC name])</f>
        <v>0</v>
      </c>
      <c r="L1139" t="str">
        <f>_xlfn.XLOOKUP(L_CC[[#This Row],[Fund center]],L_FC[Fund center],L_FC[Site],"")</f>
        <v>HCT</v>
      </c>
      <c r="M1139" s="4">
        <v>0</v>
      </c>
      <c r="N1139" s="4">
        <v>0</v>
      </c>
      <c r="O1139" s="4" t="str">
        <v>2121409300_</v>
      </c>
      <c r="P1139" s="4" t="str">
        <v>2121409300_</v>
      </c>
      <c r="Q1139" s="4" t="str">
        <v>HCT/BP chung</v>
      </c>
      <c r="R1139" s="4" t="str">
        <v>Mắt</v>
      </c>
      <c r="S1139" s="4" t="str">
        <v>-</v>
      </c>
    </row>
    <row r="1140" spans="3:19" ht="12.75" customHeight="1" x14ac:dyDescent="0.3">
      <c r="C1140" s="1" t="s">
        <v>3598</v>
      </c>
      <c r="D1140" s="1" t="s">
        <v>3599</v>
      </c>
      <c r="E1140" s="1" t="s">
        <v>2086</v>
      </c>
      <c r="F1140" s="1" t="s">
        <v>167</v>
      </c>
      <c r="G1140" s="1"/>
      <c r="H1140" s="1"/>
      <c r="I1140" s="1"/>
      <c r="J1140" s="1"/>
      <c r="K1140">
        <f>_xlfn.XLOOKUP(L_CC[[#This Row],[PC center]],L_PC[Profit center],L_PC[PC name])</f>
        <v>0</v>
      </c>
      <c r="L1140" t="str">
        <f>_xlfn.XLOOKUP(L_CC[[#This Row],[Fund center]],L_FC[Fund center],L_FC[Site],"")</f>
        <v>HCT</v>
      </c>
      <c r="M1140" s="4">
        <v>0</v>
      </c>
      <c r="N1140" s="4">
        <v>0</v>
      </c>
      <c r="O1140" s="4" t="str">
        <v>2121409400_</v>
      </c>
      <c r="P1140" s="4" t="str">
        <v>2121409400_</v>
      </c>
      <c r="Q1140" s="4" t="str">
        <v>HCT/BP chung</v>
      </c>
      <c r="R1140" s="4" t="str">
        <v>Răng hàm mặt</v>
      </c>
      <c r="S1140" s="4" t="str">
        <v>-</v>
      </c>
    </row>
    <row r="1141" spans="3:19" ht="12.75" customHeight="1" x14ac:dyDescent="0.3">
      <c r="C1141" s="1" t="s">
        <v>3600</v>
      </c>
      <c r="D1141" s="1" t="s">
        <v>3601</v>
      </c>
      <c r="E1141" s="1" t="s">
        <v>2086</v>
      </c>
      <c r="F1141" s="1" t="s">
        <v>171</v>
      </c>
      <c r="G1141" s="1"/>
      <c r="H1141" s="1"/>
      <c r="I1141" s="1"/>
      <c r="J1141" s="1"/>
      <c r="K1141">
        <f>_xlfn.XLOOKUP(L_CC[[#This Row],[PC center]],L_PC[Profit center],L_PC[PC name])</f>
        <v>0</v>
      </c>
      <c r="L1141" t="str">
        <f>_xlfn.XLOOKUP(L_CC[[#This Row],[Fund center]],L_FC[Fund center],L_FC[Site],"")</f>
        <v>HCT</v>
      </c>
      <c r="M1141" s="4">
        <v>0</v>
      </c>
      <c r="N1141" s="4">
        <v>0</v>
      </c>
      <c r="O1141" s="4" t="str">
        <v>2121409500_</v>
      </c>
      <c r="P1141" s="4" t="str">
        <v>2121409500_</v>
      </c>
      <c r="Q1141" s="4" t="str">
        <v>HCT/BP chung</v>
      </c>
      <c r="R1141" s="4" t="str">
        <v>Mắt</v>
      </c>
      <c r="S1141" s="4" t="str">
        <v>-</v>
      </c>
    </row>
    <row r="1142" spans="3:19" ht="12.75" customHeight="1" x14ac:dyDescent="0.3">
      <c r="C1142" s="1" t="s">
        <v>3602</v>
      </c>
      <c r="D1142" s="1" t="s">
        <v>3603</v>
      </c>
      <c r="E1142" s="1" t="s">
        <v>2086</v>
      </c>
      <c r="F1142" s="1" t="s">
        <v>175</v>
      </c>
      <c r="G1142" s="1"/>
      <c r="H1142" s="1"/>
      <c r="I1142" s="1"/>
      <c r="J1142" s="1"/>
      <c r="K1142">
        <f>_xlfn.XLOOKUP(L_CC[[#This Row],[PC center]],L_PC[Profit center],L_PC[PC name])</f>
        <v>0</v>
      </c>
      <c r="L1142" t="str">
        <f>_xlfn.XLOOKUP(L_CC[[#This Row],[Fund center]],L_FC[Fund center],L_FC[Site],"")</f>
        <v>HCT</v>
      </c>
      <c r="M1142" s="4">
        <v>0</v>
      </c>
      <c r="N1142" s="4">
        <v>0</v>
      </c>
      <c r="O1142" s="4" t="str">
        <v>2121410100_</v>
      </c>
      <c r="P1142" s="4" t="str">
        <v>2121410100_</v>
      </c>
      <c r="Q1142" s="4" t="str">
        <v>HCT/BP chung</v>
      </c>
      <c r="R1142" s="4" t="str">
        <v>Nội đa khoa</v>
      </c>
      <c r="S1142" s="4" t="str">
        <v>-</v>
      </c>
    </row>
    <row r="1143" spans="3:19" ht="12.75" customHeight="1" x14ac:dyDescent="0.3">
      <c r="C1143" s="1" t="s">
        <v>3604</v>
      </c>
      <c r="D1143" s="1" t="s">
        <v>3605</v>
      </c>
      <c r="E1143" s="1" t="s">
        <v>2086</v>
      </c>
      <c r="F1143" s="1" t="s">
        <v>218</v>
      </c>
      <c r="G1143" s="1"/>
      <c r="H1143" s="1"/>
      <c r="I1143" s="1"/>
      <c r="J1143" s="1"/>
      <c r="K1143">
        <f>_xlfn.XLOOKUP(L_CC[[#This Row],[PC center]],L_PC[Profit center],L_PC[PC name])</f>
        <v>0</v>
      </c>
      <c r="L1143" t="str">
        <f>_xlfn.XLOOKUP(L_CC[[#This Row],[Fund center]],L_FC[Fund center],L_FC[Site],"")</f>
        <v>HCT</v>
      </c>
      <c r="M1143" s="4">
        <v>0</v>
      </c>
      <c r="N1143" s="4">
        <v>0</v>
      </c>
      <c r="O1143" s="4" t="str">
        <v>2121410200_</v>
      </c>
      <c r="P1143" s="4" t="str">
        <v>2121410200_</v>
      </c>
      <c r="Q1143" s="4" t="str">
        <v>HCT/BP chung</v>
      </c>
      <c r="R1143" s="4" t="str">
        <v>Nội tiêu hóa</v>
      </c>
      <c r="S1143" s="4" t="str">
        <v>-</v>
      </c>
    </row>
    <row r="1144" spans="3:19" ht="12.75" customHeight="1" x14ac:dyDescent="0.3">
      <c r="C1144" s="1" t="s">
        <v>3606</v>
      </c>
      <c r="D1144" s="1" t="s">
        <v>3607</v>
      </c>
      <c r="E1144" s="1" t="s">
        <v>2086</v>
      </c>
      <c r="F1144" s="1" t="s">
        <v>177</v>
      </c>
      <c r="G1144" s="1"/>
      <c r="H1144" s="1"/>
      <c r="I1144" s="1"/>
      <c r="J1144" s="1"/>
      <c r="K1144">
        <f>_xlfn.XLOOKUP(L_CC[[#This Row],[PC center]],L_PC[Profit center],L_PC[PC name])</f>
        <v>0</v>
      </c>
      <c r="L1144" t="str">
        <f>_xlfn.XLOOKUP(L_CC[[#This Row],[Fund center]],L_FC[Fund center],L_FC[Site],"")</f>
        <v>HCT</v>
      </c>
      <c r="M1144" s="4">
        <v>0</v>
      </c>
      <c r="N1144" s="4">
        <v>0</v>
      </c>
      <c r="O1144" s="4" t="str">
        <v>2121410300_</v>
      </c>
      <c r="P1144" s="4" t="str">
        <v>2121410300_</v>
      </c>
      <c r="Q1144" s="4" t="str">
        <v>HCT/BP chung</v>
      </c>
      <c r="R1144" s="4" t="str">
        <v>Nội hô hấp</v>
      </c>
      <c r="S1144" s="4" t="str">
        <v>-</v>
      </c>
    </row>
    <row r="1145" spans="3:19" ht="12.75" customHeight="1" x14ac:dyDescent="0.3">
      <c r="C1145" s="1" t="s">
        <v>3608</v>
      </c>
      <c r="D1145" s="1" t="s">
        <v>3609</v>
      </c>
      <c r="E1145" s="1" t="s">
        <v>2086</v>
      </c>
      <c r="F1145" s="1" t="s">
        <v>179</v>
      </c>
      <c r="G1145" s="1"/>
      <c r="H1145" s="1"/>
      <c r="I1145" s="1"/>
      <c r="J1145" s="1"/>
      <c r="K1145">
        <f>_xlfn.XLOOKUP(L_CC[[#This Row],[PC center]],L_PC[Profit center],L_PC[PC name])</f>
        <v>0</v>
      </c>
      <c r="L1145" t="str">
        <f>_xlfn.XLOOKUP(L_CC[[#This Row],[Fund center]],L_FC[Fund center],L_FC[Site],"")</f>
        <v>HCT</v>
      </c>
      <c r="M1145" s="4">
        <v>0</v>
      </c>
      <c r="N1145" s="4">
        <v>0</v>
      </c>
      <c r="O1145" s="4" t="str">
        <v>2121410400_</v>
      </c>
      <c r="P1145" s="4" t="str">
        <v>2121410400_</v>
      </c>
      <c r="Q1145" s="4" t="str">
        <v>HCT/BP chung</v>
      </c>
      <c r="R1145" s="4" t="str">
        <v>Nội thần kinh</v>
      </c>
      <c r="S1145" s="4" t="str">
        <v>-</v>
      </c>
    </row>
    <row r="1146" spans="3:19" ht="12.75" customHeight="1" x14ac:dyDescent="0.3">
      <c r="C1146" s="1" t="s">
        <v>3610</v>
      </c>
      <c r="D1146" s="1" t="s">
        <v>3611</v>
      </c>
      <c r="E1146" s="1" t="s">
        <v>2086</v>
      </c>
      <c r="F1146" s="1" t="s">
        <v>181</v>
      </c>
      <c r="G1146" s="1"/>
      <c r="H1146" s="1"/>
      <c r="I1146" s="1"/>
      <c r="J1146" s="1"/>
      <c r="K1146">
        <f>_xlfn.XLOOKUP(L_CC[[#This Row],[PC center]],L_PC[Profit center],L_PC[PC name])</f>
        <v>0</v>
      </c>
      <c r="L1146" t="str">
        <f>_xlfn.XLOOKUP(L_CC[[#This Row],[Fund center]],L_FC[Fund center],L_FC[Site],"")</f>
        <v>HCT</v>
      </c>
      <c r="M1146" s="4">
        <v>0</v>
      </c>
      <c r="N1146" s="4">
        <v>0</v>
      </c>
      <c r="O1146" s="4" t="str">
        <v>2121410500_</v>
      </c>
      <c r="P1146" s="4" t="str">
        <v>2121410500_</v>
      </c>
      <c r="Q1146" s="4" t="str">
        <v>HCT/BP chung</v>
      </c>
      <c r="R1146" s="4" t="str">
        <v>Nội tiết tiểu đường</v>
      </c>
      <c r="S1146" s="4" t="str">
        <v>-</v>
      </c>
    </row>
    <row r="1147" spans="3:19" ht="12.75" customHeight="1" x14ac:dyDescent="0.3">
      <c r="C1147" s="1" t="s">
        <v>3612</v>
      </c>
      <c r="D1147" s="1" t="s">
        <v>3613</v>
      </c>
      <c r="E1147" s="1" t="s">
        <v>2086</v>
      </c>
      <c r="F1147" s="1" t="s">
        <v>183</v>
      </c>
      <c r="G1147" s="1"/>
      <c r="H1147" s="1"/>
      <c r="I1147" s="1"/>
      <c r="J1147" s="1"/>
      <c r="K1147">
        <f>_xlfn.XLOOKUP(L_CC[[#This Row],[PC center]],L_PC[Profit center],L_PC[PC name])</f>
        <v>0</v>
      </c>
      <c r="L1147" t="str">
        <f>_xlfn.XLOOKUP(L_CC[[#This Row],[Fund center]],L_FC[Fund center],L_FC[Site],"")</f>
        <v>HCT</v>
      </c>
      <c r="M1147" s="4">
        <v>0</v>
      </c>
      <c r="N1147" s="4">
        <v>0</v>
      </c>
      <c r="O1147" s="4" t="str">
        <v>2121410600_</v>
      </c>
      <c r="P1147" s="4" t="str">
        <v>2121410600_</v>
      </c>
      <c r="Q1147" s="4" t="str">
        <v>HCT/BP chung</v>
      </c>
      <c r="R1147" s="4" t="str">
        <v>Nội cơ xương khớp</v>
      </c>
      <c r="S1147" s="4" t="str">
        <v>-</v>
      </c>
    </row>
    <row r="1148" spans="3:19" ht="12.75" customHeight="1" x14ac:dyDescent="0.3">
      <c r="C1148" s="1" t="s">
        <v>3614</v>
      </c>
      <c r="D1148" s="1" t="s">
        <v>3615</v>
      </c>
      <c r="E1148" s="1" t="s">
        <v>2086</v>
      </c>
      <c r="F1148" s="1" t="s">
        <v>185</v>
      </c>
      <c r="G1148" s="1"/>
      <c r="H1148" s="1"/>
      <c r="I1148" s="1"/>
      <c r="J1148" s="1"/>
      <c r="K1148">
        <f>_xlfn.XLOOKUP(L_CC[[#This Row],[PC center]],L_PC[Profit center],L_PC[PC name])</f>
        <v>0</v>
      </c>
      <c r="L1148" t="str">
        <f>_xlfn.XLOOKUP(L_CC[[#This Row],[Fund center]],L_FC[Fund center],L_FC[Site],"")</f>
        <v>HCT</v>
      </c>
      <c r="M1148" s="4">
        <v>0</v>
      </c>
      <c r="N1148" s="4">
        <v>0</v>
      </c>
      <c r="O1148" s="4" t="str">
        <v>2121410700_</v>
      </c>
      <c r="P1148" s="4" t="str">
        <v>2121410700_</v>
      </c>
      <c r="Q1148" s="4" t="str">
        <v>HCT/BP chung</v>
      </c>
      <c r="R1148" s="4" t="str">
        <v>Nội thận</v>
      </c>
      <c r="S1148" s="4" t="str">
        <v>-</v>
      </c>
    </row>
    <row r="1149" spans="3:19" ht="12.75" customHeight="1" x14ac:dyDescent="0.3">
      <c r="C1149" s="1" t="s">
        <v>3616</v>
      </c>
      <c r="D1149" s="1" t="s">
        <v>3617</v>
      </c>
      <c r="E1149" s="1" t="s">
        <v>2086</v>
      </c>
      <c r="F1149" s="1" t="s">
        <v>187</v>
      </c>
      <c r="G1149" s="1"/>
      <c r="H1149" s="1"/>
      <c r="I1149" s="1"/>
      <c r="J1149" s="1"/>
      <c r="K1149">
        <f>_xlfn.XLOOKUP(L_CC[[#This Row],[PC center]],L_PC[Profit center],L_PC[PC name])</f>
        <v>0</v>
      </c>
      <c r="L1149" t="str">
        <f>_xlfn.XLOOKUP(L_CC[[#This Row],[Fund center]],L_FC[Fund center],L_FC[Site],"")</f>
        <v>HCT</v>
      </c>
      <c r="M1149" s="4">
        <v>0</v>
      </c>
      <c r="N1149" s="4">
        <v>0</v>
      </c>
      <c r="O1149" s="4" t="str">
        <v>2121410800_</v>
      </c>
      <c r="P1149" s="4" t="str">
        <v>2121410800_</v>
      </c>
      <c r="Q1149" s="4" t="str">
        <v>HCT/BP chung</v>
      </c>
      <c r="R1149" s="4" t="str">
        <v>Da liễu</v>
      </c>
      <c r="S1149" s="4" t="str">
        <v>-</v>
      </c>
    </row>
    <row r="1150" spans="3:19" ht="12.75" customHeight="1" x14ac:dyDescent="0.3">
      <c r="C1150" s="1" t="s">
        <v>3618</v>
      </c>
      <c r="D1150" s="1" t="s">
        <v>3619</v>
      </c>
      <c r="E1150" s="1" t="s">
        <v>2086</v>
      </c>
      <c r="F1150" s="1" t="s">
        <v>175</v>
      </c>
      <c r="G1150" s="1"/>
      <c r="H1150" s="1"/>
      <c r="I1150" s="1"/>
      <c r="J1150" s="1"/>
      <c r="K1150">
        <f>_xlfn.XLOOKUP(L_CC[[#This Row],[PC center]],L_PC[Profit center],L_PC[PC name])</f>
        <v>0</v>
      </c>
      <c r="L1150" t="str">
        <f>_xlfn.XLOOKUP(L_CC[[#This Row],[Fund center]],L_FC[Fund center],L_FC[Site],"")</f>
        <v>HCT</v>
      </c>
      <c r="M1150" s="4">
        <v>0</v>
      </c>
      <c r="N1150" s="4">
        <v>0</v>
      </c>
      <c r="O1150" s="4" t="str">
        <v>2121411100_</v>
      </c>
      <c r="P1150" s="4" t="str">
        <v>2121411100_</v>
      </c>
      <c r="Q1150" s="4" t="str">
        <v>HCT/BP chung</v>
      </c>
      <c r="R1150" s="4" t="str">
        <v>Nội đa khoa</v>
      </c>
      <c r="S1150" s="4" t="str">
        <v>-</v>
      </c>
    </row>
    <row r="1151" spans="3:19" ht="12.75" customHeight="1" x14ac:dyDescent="0.3">
      <c r="C1151" s="1" t="s">
        <v>3620</v>
      </c>
      <c r="D1151" s="1" t="s">
        <v>3621</v>
      </c>
      <c r="E1151" s="1" t="s">
        <v>2086</v>
      </c>
      <c r="F1151" s="1" t="s">
        <v>108</v>
      </c>
      <c r="G1151" s="1"/>
      <c r="H1151" s="1"/>
      <c r="I1151" s="1"/>
      <c r="J1151" s="1"/>
      <c r="K1151">
        <f>_xlfn.XLOOKUP(L_CC[[#This Row],[PC center]],L_PC[Profit center],L_PC[PC name])</f>
        <v>0</v>
      </c>
      <c r="L1151" t="str">
        <f>_xlfn.XLOOKUP(L_CC[[#This Row],[Fund center]],L_FC[Fund center],L_FC[Site],"")</f>
        <v>HCT</v>
      </c>
      <c r="M1151" s="4">
        <v>0</v>
      </c>
      <c r="N1151" s="4">
        <v>0</v>
      </c>
      <c r="O1151" s="4" t="str">
        <v>2121411200_</v>
      </c>
      <c r="P1151" s="4" t="str">
        <v>2121411200_</v>
      </c>
      <c r="Q1151" s="4" t="str">
        <v>HCT/BP chung</v>
      </c>
      <c r="R1151" s="4" t="str">
        <v>Miễn dịch dị ứng</v>
      </c>
      <c r="S1151" s="4" t="str">
        <v>-</v>
      </c>
    </row>
    <row r="1152" spans="3:19" ht="12.75" customHeight="1" x14ac:dyDescent="0.3">
      <c r="C1152" s="1" t="s">
        <v>3622</v>
      </c>
      <c r="D1152" s="1" t="s">
        <v>3623</v>
      </c>
      <c r="E1152" s="1" t="s">
        <v>2086</v>
      </c>
      <c r="F1152" s="1" t="s">
        <v>198</v>
      </c>
      <c r="G1152" s="1"/>
      <c r="H1152" s="1"/>
      <c r="I1152" s="1"/>
      <c r="J1152" s="1"/>
      <c r="K1152">
        <f>_xlfn.XLOOKUP(L_CC[[#This Row],[PC center]],L_PC[Profit center],L_PC[PC name])</f>
        <v>0</v>
      </c>
      <c r="L1152" t="str">
        <f>_xlfn.XLOOKUP(L_CC[[#This Row],[Fund center]],L_FC[Fund center],L_FC[Site],"")</f>
        <v>HCT</v>
      </c>
      <c r="M1152" s="4">
        <v>0</v>
      </c>
      <c r="N1152" s="4">
        <v>0</v>
      </c>
      <c r="O1152" s="4" t="str">
        <v>2121412100_</v>
      </c>
      <c r="P1152" s="4" t="str">
        <v>2121412100_</v>
      </c>
      <c r="Q1152" s="4" t="str">
        <v>HCT/BP chung</v>
      </c>
      <c r="R1152" s="4" t="str">
        <v>Nội, CTTM</v>
      </c>
      <c r="S1152" s="4" t="str">
        <v>-</v>
      </c>
    </row>
    <row r="1153" spans="3:19" ht="12.75" customHeight="1" x14ac:dyDescent="0.3">
      <c r="C1153" s="1" t="s">
        <v>3624</v>
      </c>
      <c r="D1153" s="1" t="s">
        <v>3625</v>
      </c>
      <c r="E1153" s="1" t="s">
        <v>2086</v>
      </c>
      <c r="F1153" s="1" t="s">
        <v>200</v>
      </c>
      <c r="G1153" s="1"/>
      <c r="H1153" s="1"/>
      <c r="I1153" s="1"/>
      <c r="J1153" s="1"/>
      <c r="K1153">
        <f>_xlfn.XLOOKUP(L_CC[[#This Row],[PC center]],L_PC[Profit center],L_PC[PC name])</f>
        <v>0</v>
      </c>
      <c r="L1153" t="str">
        <f>_xlfn.XLOOKUP(L_CC[[#This Row],[Fund center]],L_FC[Fund center],L_FC[Site],"")</f>
        <v>HCT</v>
      </c>
      <c r="M1153" s="4">
        <v>0</v>
      </c>
      <c r="N1153" s="4">
        <v>0</v>
      </c>
      <c r="O1153" s="4" t="str">
        <v>2121412200_</v>
      </c>
      <c r="P1153" s="4" t="str">
        <v>2121412200_</v>
      </c>
      <c r="Q1153" s="4" t="str">
        <v>HCT/BP chung</v>
      </c>
      <c r="R1153" s="4" t="str">
        <v>Ngoại tim mạch</v>
      </c>
      <c r="S1153" s="4" t="str">
        <v>-</v>
      </c>
    </row>
    <row r="1154" spans="3:19" ht="12.75" customHeight="1" x14ac:dyDescent="0.3">
      <c r="C1154" s="1" t="s">
        <v>3626</v>
      </c>
      <c r="D1154" s="1" t="s">
        <v>3627</v>
      </c>
      <c r="E1154" s="1" t="s">
        <v>2086</v>
      </c>
      <c r="F1154" s="1" t="s">
        <v>198</v>
      </c>
      <c r="G1154" s="1"/>
      <c r="H1154" s="1"/>
      <c r="I1154" s="1"/>
      <c r="J1154" s="1"/>
      <c r="K1154">
        <f>_xlfn.XLOOKUP(L_CC[[#This Row],[PC center]],L_PC[Profit center],L_PC[PC name])</f>
        <v>0</v>
      </c>
      <c r="L1154" t="str">
        <f>_xlfn.XLOOKUP(L_CC[[#This Row],[Fund center]],L_FC[Fund center],L_FC[Site],"")</f>
        <v>HCT</v>
      </c>
      <c r="M1154" s="4">
        <v>0</v>
      </c>
      <c r="N1154" s="4">
        <v>0</v>
      </c>
      <c r="O1154" s="4" t="str">
        <v>2121412400_</v>
      </c>
      <c r="P1154" s="4" t="str">
        <v>2121412400_</v>
      </c>
      <c r="Q1154" s="4" t="str">
        <v>HCT/BP chung</v>
      </c>
      <c r="R1154" s="4" t="str">
        <v>Nội, CTTM</v>
      </c>
      <c r="S1154" s="4" t="str">
        <v>-</v>
      </c>
    </row>
    <row r="1155" spans="3:19" ht="12.75" customHeight="1" x14ac:dyDescent="0.3">
      <c r="C1155" s="1" t="s">
        <v>3628</v>
      </c>
      <c r="D1155" s="1" t="s">
        <v>3629</v>
      </c>
      <c r="E1155" s="1" t="s">
        <v>2086</v>
      </c>
      <c r="F1155" s="1" t="s">
        <v>429</v>
      </c>
      <c r="G1155" s="1"/>
      <c r="H1155" s="1"/>
      <c r="I1155" s="1"/>
      <c r="J1155" s="1"/>
      <c r="K1155">
        <f>_xlfn.XLOOKUP(L_CC[[#This Row],[PC center]],L_PC[Profit center],L_PC[PC name])</f>
        <v>0</v>
      </c>
      <c r="L1155" t="str">
        <f>_xlfn.XLOOKUP(L_CC[[#This Row],[Fund center]],L_FC[Fund center],L_FC[Site],"")</f>
        <v>HCT</v>
      </c>
      <c r="M1155" s="4">
        <v>0</v>
      </c>
      <c r="N1155" s="4">
        <v>0</v>
      </c>
      <c r="O1155" s="4" t="str">
        <v>2121413100_</v>
      </c>
      <c r="P1155" s="4" t="str">
        <v>2121413100_</v>
      </c>
      <c r="Q1155" s="4" t="str">
        <v>HCT/BP chung</v>
      </c>
      <c r="R1155" s="4" t="str">
        <v>Nội gan mật</v>
      </c>
      <c r="S1155" s="4" t="str">
        <v>-</v>
      </c>
    </row>
    <row r="1156" spans="3:19" ht="12.75" customHeight="1" x14ac:dyDescent="0.3">
      <c r="C1156" s="1" t="s">
        <v>3630</v>
      </c>
      <c r="D1156" s="1" t="s">
        <v>3631</v>
      </c>
      <c r="E1156" s="1" t="s">
        <v>2086</v>
      </c>
      <c r="F1156" s="1" t="s">
        <v>215</v>
      </c>
      <c r="G1156" s="1"/>
      <c r="H1156" s="1"/>
      <c r="I1156" s="1"/>
      <c r="J1156" s="1"/>
      <c r="K1156">
        <f>_xlfn.XLOOKUP(L_CC[[#This Row],[PC center]],L_PC[Profit center],L_PC[PC name])</f>
        <v>0</v>
      </c>
      <c r="L1156" t="str">
        <f>_xlfn.XLOOKUP(L_CC[[#This Row],[Fund center]],L_FC[Fund center],L_FC[Site],"")</f>
        <v>HCT</v>
      </c>
      <c r="M1156" s="4">
        <v>0</v>
      </c>
      <c r="N1156" s="4">
        <v>0</v>
      </c>
      <c r="O1156" s="4" t="str">
        <v>2121413200_</v>
      </c>
      <c r="P1156" s="4" t="str">
        <v>2121413200_</v>
      </c>
      <c r="Q1156" s="4" t="str">
        <v>HCT/BP chung</v>
      </c>
      <c r="R1156" s="4" t="str">
        <v>Ngoại gan mật</v>
      </c>
      <c r="S1156" s="4" t="str">
        <v>-</v>
      </c>
    </row>
    <row r="1157" spans="3:19" ht="12.75" customHeight="1" x14ac:dyDescent="0.3">
      <c r="C1157" s="1" t="s">
        <v>3632</v>
      </c>
      <c r="D1157" s="1" t="s">
        <v>3633</v>
      </c>
      <c r="E1157" s="1" t="s">
        <v>2086</v>
      </c>
      <c r="F1157" s="1" t="s">
        <v>203</v>
      </c>
      <c r="G1157" s="1"/>
      <c r="H1157" s="1"/>
      <c r="I1157" s="1"/>
      <c r="J1157" s="1"/>
      <c r="K1157">
        <f>_xlfn.XLOOKUP(L_CC[[#This Row],[PC center]],L_PC[Profit center],L_PC[PC name])</f>
        <v>0</v>
      </c>
      <c r="L1157" t="str">
        <f>_xlfn.XLOOKUP(L_CC[[#This Row],[Fund center]],L_FC[Fund center],L_FC[Site],"")</f>
        <v>HCT</v>
      </c>
      <c r="M1157" s="4">
        <v>0</v>
      </c>
      <c r="N1157" s="4">
        <v>0</v>
      </c>
      <c r="O1157" s="4" t="str">
        <v>2121414100_</v>
      </c>
      <c r="P1157" s="4" t="str">
        <v>2121414100_</v>
      </c>
      <c r="Q1157" s="4" t="str">
        <v>HCT/BP chung</v>
      </c>
      <c r="R1157" s="4" t="str">
        <v>Ung bướu</v>
      </c>
      <c r="S1157" s="4" t="str">
        <v>-</v>
      </c>
    </row>
    <row r="1158" spans="3:19" ht="12.75" customHeight="1" x14ac:dyDescent="0.3">
      <c r="C1158" s="1" t="s">
        <v>3634</v>
      </c>
      <c r="D1158" s="1" t="s">
        <v>3635</v>
      </c>
      <c r="E1158" s="1" t="s">
        <v>2086</v>
      </c>
      <c r="F1158" s="1" t="s">
        <v>208</v>
      </c>
      <c r="G1158" s="1"/>
      <c r="H1158" s="1"/>
      <c r="I1158" s="1"/>
      <c r="J1158" s="1"/>
      <c r="K1158">
        <f>_xlfn.XLOOKUP(L_CC[[#This Row],[PC center]],L_PC[Profit center],L_PC[PC name])</f>
        <v>0</v>
      </c>
      <c r="L1158" t="str">
        <f>_xlfn.XLOOKUP(L_CC[[#This Row],[Fund center]],L_FC[Fund center],L_FC[Site],"")</f>
        <v>HCT</v>
      </c>
      <c r="M1158" s="4">
        <v>0</v>
      </c>
      <c r="N1158" s="4">
        <v>0</v>
      </c>
      <c r="O1158" s="4" t="str">
        <v>2121415100_</v>
      </c>
      <c r="P1158" s="4" t="str">
        <v>2121415100_</v>
      </c>
      <c r="Q1158" s="4" t="str">
        <v>HCT/BP chung</v>
      </c>
      <c r="R1158" s="4" t="str">
        <v>Gây mê giảm đau</v>
      </c>
      <c r="S1158" s="4" t="str">
        <v>-</v>
      </c>
    </row>
    <row r="1159" spans="3:19" ht="12.75" customHeight="1" x14ac:dyDescent="0.3">
      <c r="C1159" s="1" t="s">
        <v>3636</v>
      </c>
      <c r="D1159" s="1" t="s">
        <v>3637</v>
      </c>
      <c r="E1159" s="1" t="s">
        <v>2086</v>
      </c>
      <c r="F1159" s="1" t="s">
        <v>208</v>
      </c>
      <c r="G1159" s="1"/>
      <c r="H1159" s="1"/>
      <c r="I1159" s="1"/>
      <c r="J1159" s="1"/>
      <c r="K1159">
        <f>_xlfn.XLOOKUP(L_CC[[#This Row],[PC center]],L_PC[Profit center],L_PC[PC name])</f>
        <v>0</v>
      </c>
      <c r="L1159" t="str">
        <f>_xlfn.XLOOKUP(L_CC[[#This Row],[Fund center]],L_FC[Fund center],L_FC[Site],"")</f>
        <v>HCT</v>
      </c>
      <c r="M1159" s="4">
        <v>0</v>
      </c>
      <c r="N1159" s="4">
        <v>0</v>
      </c>
      <c r="O1159" s="4" t="str">
        <v>2121415200_</v>
      </c>
      <c r="P1159" s="4" t="str">
        <v>2121415200_</v>
      </c>
      <c r="Q1159" s="4" t="str">
        <v>HCT/BP chung</v>
      </c>
      <c r="R1159" s="4" t="str">
        <v>Gây mê giảm đau</v>
      </c>
      <c r="S1159" s="4" t="str">
        <v>-</v>
      </c>
    </row>
    <row r="1160" spans="3:19" ht="12.75" customHeight="1" x14ac:dyDescent="0.3">
      <c r="C1160" s="1" t="s">
        <v>3638</v>
      </c>
      <c r="D1160" s="1" t="s">
        <v>3639</v>
      </c>
      <c r="E1160" s="1" t="s">
        <v>2086</v>
      </c>
      <c r="F1160" s="1" t="s">
        <v>208</v>
      </c>
      <c r="G1160" s="1"/>
      <c r="H1160" s="1"/>
      <c r="I1160" s="1"/>
      <c r="J1160" s="1"/>
      <c r="K1160">
        <f>_xlfn.XLOOKUP(L_CC[[#This Row],[PC center]],L_PC[Profit center],L_PC[PC name])</f>
        <v>0</v>
      </c>
      <c r="L1160" t="str">
        <f>_xlfn.XLOOKUP(L_CC[[#This Row],[Fund center]],L_FC[Fund center],L_FC[Site],"")</f>
        <v>HCT</v>
      </c>
      <c r="M1160" s="4">
        <v>0</v>
      </c>
      <c r="N1160" s="4">
        <v>0</v>
      </c>
      <c r="O1160" s="4" t="str">
        <v>2121415300_</v>
      </c>
      <c r="P1160" s="4" t="str">
        <v>2121415300_</v>
      </c>
      <c r="Q1160" s="4" t="str">
        <v>HCT/BP chung</v>
      </c>
      <c r="R1160" s="4" t="str">
        <v>Gây mê giảm đau</v>
      </c>
      <c r="S1160" s="4" t="str">
        <v>-</v>
      </c>
    </row>
    <row r="1161" spans="3:19" ht="12.75" customHeight="1" x14ac:dyDescent="0.3">
      <c r="C1161" s="1" t="s">
        <v>3640</v>
      </c>
      <c r="D1161" s="1" t="s">
        <v>3641</v>
      </c>
      <c r="E1161" s="1" t="s">
        <v>2086</v>
      </c>
      <c r="F1161" s="1" t="s">
        <v>208</v>
      </c>
      <c r="G1161" s="1"/>
      <c r="H1161" s="1"/>
      <c r="I1161" s="1"/>
      <c r="J1161" s="1"/>
      <c r="K1161">
        <f>_xlfn.XLOOKUP(L_CC[[#This Row],[PC center]],L_PC[Profit center],L_PC[PC name])</f>
        <v>0</v>
      </c>
      <c r="L1161" t="str">
        <f>_xlfn.XLOOKUP(L_CC[[#This Row],[Fund center]],L_FC[Fund center],L_FC[Site],"")</f>
        <v>HCT</v>
      </c>
      <c r="M1161" s="4">
        <v>0</v>
      </c>
      <c r="N1161" s="4">
        <v>0</v>
      </c>
      <c r="O1161" s="4" t="str">
        <v>2121415400_</v>
      </c>
      <c r="P1161" s="4" t="str">
        <v>2121415400_</v>
      </c>
      <c r="Q1161" s="4" t="str">
        <v>HCT/BP chung</v>
      </c>
      <c r="R1161" s="4" t="str">
        <v>Gây mê giảm đau</v>
      </c>
      <c r="S1161" s="4" t="str">
        <v>-</v>
      </c>
    </row>
    <row r="1162" spans="3:19" ht="12.75" customHeight="1" x14ac:dyDescent="0.3">
      <c r="C1162" s="1" t="s">
        <v>3642</v>
      </c>
      <c r="D1162" s="1" t="s">
        <v>3643</v>
      </c>
      <c r="E1162" s="1" t="s">
        <v>2086</v>
      </c>
      <c r="F1162" s="1" t="s">
        <v>2103</v>
      </c>
      <c r="G1162" s="1"/>
      <c r="H1162" s="1"/>
      <c r="I1162" s="1"/>
      <c r="J1162" s="1"/>
      <c r="K1162">
        <f>_xlfn.XLOOKUP(L_CC[[#This Row],[PC center]],L_PC[Profit center],L_PC[PC name])</f>
        <v>0</v>
      </c>
      <c r="L1162" t="str">
        <f>_xlfn.XLOOKUP(L_CC[[#This Row],[Fund center]],L_FC[Fund center],L_FC[Site],"")</f>
        <v>HCT</v>
      </c>
      <c r="M1162" s="4">
        <v>0</v>
      </c>
      <c r="N1162" s="4">
        <v>0</v>
      </c>
      <c r="O1162" s="4" t="str">
        <v>2121416000_</v>
      </c>
      <c r="P1162" s="4" t="str">
        <v>2121416000_</v>
      </c>
      <c r="Q1162" s="4" t="str">
        <v>HCT/BP chung</v>
      </c>
      <c r="R1162" s="4" t="str">
        <v>PHCN</v>
      </c>
      <c r="S1162" s="4" t="str">
        <v>-</v>
      </c>
    </row>
    <row r="1163" spans="3:19" ht="12.75" customHeight="1" x14ac:dyDescent="0.3">
      <c r="C1163" s="1" t="s">
        <v>3644</v>
      </c>
      <c r="D1163" s="1" t="s">
        <v>3645</v>
      </c>
      <c r="E1163" s="1" t="s">
        <v>2086</v>
      </c>
      <c r="F1163" s="1" t="s">
        <v>3658</v>
      </c>
      <c r="G1163" s="1"/>
      <c r="H1163" s="1"/>
      <c r="I1163" s="1"/>
      <c r="J1163" s="1"/>
      <c r="K1163">
        <f>_xlfn.XLOOKUP(L_CC[[#This Row],[PC center]],L_PC[Profit center],L_PC[PC name])</f>
        <v>0</v>
      </c>
      <c r="L1163" t="str">
        <f>_xlfn.XLOOKUP(L_CC[[#This Row],[Fund center]],L_FC[Fund center],L_FC[Site],"")</f>
        <v>HCT</v>
      </c>
      <c r="M1163" s="4">
        <v>0</v>
      </c>
      <c r="N1163" s="4">
        <v>0</v>
      </c>
      <c r="O1163" s="4" t="str">
        <v>2121501000_</v>
      </c>
      <c r="P1163" s="4" t="str">
        <v>2121501000_</v>
      </c>
      <c r="Q1163" s="4" t="str">
        <v>HCT/BP chung</v>
      </c>
      <c r="R1163" s="4" t="str">
        <v>Dược</v>
      </c>
      <c r="S1163" s="4" t="str">
        <v>-</v>
      </c>
    </row>
    <row r="1164" spans="3:19" ht="12.75" customHeight="1" x14ac:dyDescent="0.3">
      <c r="C1164" s="1" t="s">
        <v>3646</v>
      </c>
      <c r="D1164" s="1" t="s">
        <v>3647</v>
      </c>
      <c r="E1164" s="1" t="s">
        <v>2086</v>
      </c>
      <c r="F1164" s="1" t="s">
        <v>3658</v>
      </c>
      <c r="G1164" s="1"/>
      <c r="H1164" s="1"/>
      <c r="I1164" s="1"/>
      <c r="J1164" s="1"/>
      <c r="K1164">
        <f>_xlfn.XLOOKUP(L_CC[[#This Row],[PC center]],L_PC[Profit center],L_PC[PC name])</f>
        <v>0</v>
      </c>
      <c r="L1164" t="str">
        <f>_xlfn.XLOOKUP(L_CC[[#This Row],[Fund center]],L_FC[Fund center],L_FC[Site],"")</f>
        <v>HCT</v>
      </c>
      <c r="M1164" s="4">
        <v>0</v>
      </c>
      <c r="N1164" s="4">
        <v>0</v>
      </c>
      <c r="O1164" s="4" t="str">
        <v>2121502000_</v>
      </c>
      <c r="P1164" s="4" t="str">
        <v>2121502000_</v>
      </c>
      <c r="Q1164" s="4" t="str">
        <v>HCT/BP chung</v>
      </c>
      <c r="R1164" s="4" t="str">
        <v>Dược</v>
      </c>
      <c r="S1164" s="4" t="str">
        <v>-</v>
      </c>
    </row>
    <row r="1165" spans="3:19" ht="12.75" customHeight="1" x14ac:dyDescent="0.3">
      <c r="C1165" s="1" t="s">
        <v>2088</v>
      </c>
      <c r="D1165" s="1" t="s">
        <v>2089</v>
      </c>
      <c r="E1165" s="1" t="s">
        <v>2088</v>
      </c>
      <c r="F1165" s="1" t="s">
        <v>2105</v>
      </c>
      <c r="G1165" s="1"/>
      <c r="H1165" s="1"/>
      <c r="I1165" s="1"/>
      <c r="J1165" s="1"/>
      <c r="K1165">
        <f>_xlfn.XLOOKUP(L_CC[[#This Row],[PC center]],L_PC[Profit center],L_PC[PC name])</f>
        <v>0</v>
      </c>
      <c r="L1165" t="str">
        <f>_xlfn.XLOOKUP(L_CC[[#This Row],[Fund center]],L_FC[Fund center],L_FC[Site],"")</f>
        <v>GNB</v>
      </c>
      <c r="M1165" s="4">
        <v>0</v>
      </c>
      <c r="N1165" s="4">
        <v>0</v>
      </c>
      <c r="O1165" s="4" t="str">
        <v>8800000000_</v>
      </c>
      <c r="P1165" s="4" t="str">
        <v>8800000000_</v>
      </c>
      <c r="Q1165" s="4" t="str">
        <v>HO/ GDNB</v>
      </c>
      <c r="R1165" s="4" t="str">
        <v>CK khác</v>
      </c>
      <c r="S1165" s="4" t="str">
        <v>-</v>
      </c>
    </row>
    <row r="1166" spans="3:19" ht="12.75" customHeight="1" x14ac:dyDescent="0.3">
      <c r="C1166" s="1" t="s">
        <v>3052</v>
      </c>
      <c r="D1166" s="1" t="s">
        <v>3053</v>
      </c>
      <c r="E1166" s="1" t="s">
        <v>2090</v>
      </c>
      <c r="F1166" s="1" t="s">
        <v>4</v>
      </c>
      <c r="G1166" s="1"/>
      <c r="H1166" s="1"/>
      <c r="I1166" s="1"/>
      <c r="J1166" s="1" t="s">
        <v>3668</v>
      </c>
      <c r="K1166">
        <f>_xlfn.XLOOKUP(L_CC[[#This Row],[PC center]],L_PC[Profit center],L_PC[PC name])</f>
        <v>0</v>
      </c>
      <c r="L1166" t="str">
        <f>_xlfn.XLOOKUP(L_CC[[#This Row],[Fund center]],L_FC[Fund center],L_FC[Site],"")</f>
        <v>TBG</v>
      </c>
      <c r="M1166" s="4">
        <v>0</v>
      </c>
      <c r="N1166" s="4">
        <v>0</v>
      </c>
      <c r="O1166" s="4" t="str">
        <v>9000000000_</v>
      </c>
      <c r="P1166" s="4" t="str">
        <v>9000000000_</v>
      </c>
      <c r="Q1166" s="4" t="str">
        <v>VNCTBG/Khối VH</v>
      </c>
      <c r="R1166" s="4" t="e">
        <v>#N/A</v>
      </c>
      <c r="S1166" s="4" t="str">
        <v>-</v>
      </c>
    </row>
    <row r="1167" spans="3:19" ht="12.75" customHeight="1" x14ac:dyDescent="0.3">
      <c r="C1167" s="1" t="s">
        <v>935</v>
      </c>
      <c r="D1167" s="1" t="s">
        <v>3054</v>
      </c>
      <c r="E1167" s="1" t="s">
        <v>2090</v>
      </c>
      <c r="F1167" s="1" t="s">
        <v>4</v>
      </c>
      <c r="G1167" s="1"/>
      <c r="H1167" s="1"/>
      <c r="I1167" s="1"/>
      <c r="J1167" s="1" t="s">
        <v>3668</v>
      </c>
      <c r="K1167">
        <f>_xlfn.XLOOKUP(L_CC[[#This Row],[PC center]],L_PC[Profit center],L_PC[PC name])</f>
        <v>0</v>
      </c>
      <c r="L1167" t="str">
        <f>_xlfn.XLOOKUP(L_CC[[#This Row],[Fund center]],L_FC[Fund center],L_FC[Site],"")</f>
        <v>TBG</v>
      </c>
      <c r="M1167" s="4">
        <v>0</v>
      </c>
      <c r="N1167" s="4">
        <v>0</v>
      </c>
      <c r="O1167" s="4" t="str">
        <v>9000100000_</v>
      </c>
      <c r="P1167" s="4" t="str">
        <v>9000100000_</v>
      </c>
      <c r="Q1167" s="4" t="str">
        <v>VNCTBG/Khối VH</v>
      </c>
      <c r="R1167" s="4" t="e">
        <v>#N/A</v>
      </c>
      <c r="S1167" s="4" t="str">
        <v>-</v>
      </c>
    </row>
    <row r="1168" spans="3:19" ht="12.75" customHeight="1" x14ac:dyDescent="0.3">
      <c r="C1168" s="1" t="s">
        <v>936</v>
      </c>
      <c r="D1168" s="1" t="s">
        <v>3055</v>
      </c>
      <c r="E1168" s="1" t="s">
        <v>2090</v>
      </c>
      <c r="F1168" s="1" t="s">
        <v>4</v>
      </c>
      <c r="G1168" s="1"/>
      <c r="H1168" s="1"/>
      <c r="I1168" s="1"/>
      <c r="J1168" s="1" t="s">
        <v>3668</v>
      </c>
      <c r="K1168">
        <f>_xlfn.XLOOKUP(L_CC[[#This Row],[PC center]],L_PC[Profit center],L_PC[PC name])</f>
        <v>0</v>
      </c>
      <c r="L1168" t="str">
        <f>_xlfn.XLOOKUP(L_CC[[#This Row],[Fund center]],L_FC[Fund center],L_FC[Site],"")</f>
        <v>TBG</v>
      </c>
      <c r="M1168" s="4">
        <v>0</v>
      </c>
      <c r="N1168" s="4">
        <v>0</v>
      </c>
      <c r="O1168" s="4" t="str">
        <v>9000101000_</v>
      </c>
      <c r="P1168" s="4" t="str">
        <v>9000101000_</v>
      </c>
      <c r="Q1168" s="4" t="str">
        <v>VNCTBG/Khối VH</v>
      </c>
      <c r="R1168" s="4" t="e">
        <v>#N/A</v>
      </c>
      <c r="S1168" s="4" t="str">
        <v>-</v>
      </c>
    </row>
    <row r="1169" spans="3:19" ht="12.75" customHeight="1" x14ac:dyDescent="0.3">
      <c r="C1169" s="1" t="s">
        <v>937</v>
      </c>
      <c r="D1169" s="1" t="s">
        <v>3056</v>
      </c>
      <c r="E1169" s="1" t="s">
        <v>2090</v>
      </c>
      <c r="F1169" s="1" t="s">
        <v>4</v>
      </c>
      <c r="G1169" s="1"/>
      <c r="H1169" s="1"/>
      <c r="I1169" s="1"/>
      <c r="J1169" s="1" t="s">
        <v>3668</v>
      </c>
      <c r="K1169">
        <f>_xlfn.XLOOKUP(L_CC[[#This Row],[PC center]],L_PC[Profit center],L_PC[PC name])</f>
        <v>0</v>
      </c>
      <c r="L1169" t="str">
        <f>_xlfn.XLOOKUP(L_CC[[#This Row],[Fund center]],L_FC[Fund center],L_FC[Site],"")</f>
        <v>TBG</v>
      </c>
      <c r="M1169" s="4">
        <v>0</v>
      </c>
      <c r="N1169" s="4">
        <v>0</v>
      </c>
      <c r="O1169" s="4" t="str">
        <v>9000105000_</v>
      </c>
      <c r="P1169" s="4" t="str">
        <v>9000105000_</v>
      </c>
      <c r="Q1169" s="4" t="str">
        <v>VNCTBG/Khối VH</v>
      </c>
      <c r="R1169" s="4" t="e">
        <v>#N/A</v>
      </c>
      <c r="S1169" s="4" t="str">
        <v>-</v>
      </c>
    </row>
    <row r="1170" spans="3:19" ht="12.75" customHeight="1" x14ac:dyDescent="0.3">
      <c r="C1170" s="1" t="s">
        <v>938</v>
      </c>
      <c r="D1170" s="1" t="s">
        <v>3057</v>
      </c>
      <c r="E1170" s="1" t="s">
        <v>2090</v>
      </c>
      <c r="F1170" s="1" t="s">
        <v>4</v>
      </c>
      <c r="G1170" s="1"/>
      <c r="H1170" s="1"/>
      <c r="I1170" s="1"/>
      <c r="J1170" s="1" t="s">
        <v>3668</v>
      </c>
      <c r="K1170">
        <f>_xlfn.XLOOKUP(L_CC[[#This Row],[PC center]],L_PC[Profit center],L_PC[PC name])</f>
        <v>0</v>
      </c>
      <c r="L1170" t="str">
        <f>_xlfn.XLOOKUP(L_CC[[#This Row],[Fund center]],L_FC[Fund center],L_FC[Site],"")</f>
        <v>TBG</v>
      </c>
      <c r="M1170" s="4">
        <v>0</v>
      </c>
      <c r="N1170" s="4">
        <v>0</v>
      </c>
      <c r="O1170" s="4" t="str">
        <v>9000111000_</v>
      </c>
      <c r="P1170" s="4" t="str">
        <v>9000111000_</v>
      </c>
      <c r="Q1170" s="4" t="str">
        <v>VNCTBG/Khối VH</v>
      </c>
      <c r="R1170" s="4" t="e">
        <v>#N/A</v>
      </c>
      <c r="S1170" s="4" t="str">
        <v>-</v>
      </c>
    </row>
    <row r="1171" spans="3:19" ht="12.75" customHeight="1" x14ac:dyDescent="0.3">
      <c r="C1171" s="1" t="s">
        <v>939</v>
      </c>
      <c r="D1171" s="1" t="s">
        <v>3058</v>
      </c>
      <c r="E1171" s="1" t="s">
        <v>2090</v>
      </c>
      <c r="F1171" s="1" t="s">
        <v>4</v>
      </c>
      <c r="G1171" s="1"/>
      <c r="H1171" s="1"/>
      <c r="I1171" s="1"/>
      <c r="J1171" s="1" t="s">
        <v>3668</v>
      </c>
      <c r="K1171">
        <f>_xlfn.XLOOKUP(L_CC[[#This Row],[PC center]],L_PC[Profit center],L_PC[PC name])</f>
        <v>0</v>
      </c>
      <c r="L1171" t="str">
        <f>_xlfn.XLOOKUP(L_CC[[#This Row],[Fund center]],L_FC[Fund center],L_FC[Site],"")</f>
        <v>TBG</v>
      </c>
      <c r="M1171" s="4">
        <v>0</v>
      </c>
      <c r="N1171" s="4">
        <v>0</v>
      </c>
      <c r="O1171" s="4" t="str">
        <v>9000112000_</v>
      </c>
      <c r="P1171" s="4" t="str">
        <v>9000112000_</v>
      </c>
      <c r="Q1171" s="4" t="str">
        <v>VNCTBG/Khối VH</v>
      </c>
      <c r="R1171" s="4" t="e">
        <v>#N/A</v>
      </c>
      <c r="S1171" s="4" t="str">
        <v>-</v>
      </c>
    </row>
    <row r="1172" spans="3:19" ht="12.75" customHeight="1" x14ac:dyDescent="0.3">
      <c r="C1172" s="1" t="s">
        <v>940</v>
      </c>
      <c r="D1172" s="1" t="s">
        <v>3059</v>
      </c>
      <c r="E1172" s="1" t="s">
        <v>2090</v>
      </c>
      <c r="F1172" s="1" t="s">
        <v>4</v>
      </c>
      <c r="G1172" s="1"/>
      <c r="H1172" s="1"/>
      <c r="I1172" s="1"/>
      <c r="J1172" s="1" t="s">
        <v>3668</v>
      </c>
      <c r="K1172">
        <f>_xlfn.XLOOKUP(L_CC[[#This Row],[PC center]],L_PC[Profit center],L_PC[PC name])</f>
        <v>0</v>
      </c>
      <c r="L1172" t="str">
        <f>_xlfn.XLOOKUP(L_CC[[#This Row],[Fund center]],L_FC[Fund center],L_FC[Site],"")</f>
        <v>TBG</v>
      </c>
      <c r="M1172" s="4">
        <v>0</v>
      </c>
      <c r="N1172" s="4">
        <v>0</v>
      </c>
      <c r="O1172" s="4" t="str">
        <v>9000305001_</v>
      </c>
      <c r="P1172" s="4" t="str">
        <v>9000305001_</v>
      </c>
      <c r="Q1172" s="4" t="str">
        <v>VNCTBG/Khối VH</v>
      </c>
      <c r="R1172" s="4" t="e">
        <v>#N/A</v>
      </c>
      <c r="S1172" s="4" t="str">
        <v>-</v>
      </c>
    </row>
    <row r="1173" spans="3:19" ht="12.75" customHeight="1" x14ac:dyDescent="0.3">
      <c r="C1173" s="1" t="s">
        <v>941</v>
      </c>
      <c r="D1173" s="1" t="s">
        <v>3060</v>
      </c>
      <c r="E1173" s="1" t="s">
        <v>2090</v>
      </c>
      <c r="F1173" s="1" t="s">
        <v>4</v>
      </c>
      <c r="G1173" s="1"/>
      <c r="H1173" s="1"/>
      <c r="I1173" s="1"/>
      <c r="J1173" s="1" t="s">
        <v>3668</v>
      </c>
      <c r="K1173">
        <f>_xlfn.XLOOKUP(L_CC[[#This Row],[PC center]],L_PC[Profit center],L_PC[PC name])</f>
        <v>0</v>
      </c>
      <c r="L1173" t="str">
        <f>_xlfn.XLOOKUP(L_CC[[#This Row],[Fund center]],L_FC[Fund center],L_FC[Site],"")</f>
        <v>TBG</v>
      </c>
      <c r="M1173" s="4">
        <v>0</v>
      </c>
      <c r="N1173" s="4">
        <v>0</v>
      </c>
      <c r="O1173" s="4" t="str">
        <v>9000305002_</v>
      </c>
      <c r="P1173" s="4" t="str">
        <v>9000305002_</v>
      </c>
      <c r="Q1173" s="4" t="str">
        <v>VNCTBG/Khối VH</v>
      </c>
      <c r="R1173" s="4" t="e">
        <v>#N/A</v>
      </c>
      <c r="S1173" s="4" t="str">
        <v>-</v>
      </c>
    </row>
    <row r="1174" spans="3:19" ht="12.75" customHeight="1" x14ac:dyDescent="0.3">
      <c r="C1174" s="1" t="s">
        <v>942</v>
      </c>
      <c r="D1174" s="1" t="s">
        <v>3061</v>
      </c>
      <c r="E1174" s="1" t="s">
        <v>2090</v>
      </c>
      <c r="F1174" s="1" t="s">
        <v>4</v>
      </c>
      <c r="G1174" s="1"/>
      <c r="H1174" s="1"/>
      <c r="I1174" s="1"/>
      <c r="J1174" s="1" t="s">
        <v>3668</v>
      </c>
      <c r="K1174">
        <f>_xlfn.XLOOKUP(L_CC[[#This Row],[PC center]],L_PC[Profit center],L_PC[PC name])</f>
        <v>0</v>
      </c>
      <c r="L1174" t="str">
        <f>_xlfn.XLOOKUP(L_CC[[#This Row],[Fund center]],L_FC[Fund center],L_FC[Site],"")</f>
        <v>TBG</v>
      </c>
      <c r="M1174" s="4">
        <v>0</v>
      </c>
      <c r="N1174" s="4">
        <v>0</v>
      </c>
      <c r="O1174" s="4" t="str">
        <v>9000305003_</v>
      </c>
      <c r="P1174" s="4" t="str">
        <v>9000305003_</v>
      </c>
      <c r="Q1174" s="4" t="str">
        <v>VNCTBG/Khối VH</v>
      </c>
      <c r="R1174" s="4" t="e">
        <v>#N/A</v>
      </c>
      <c r="S1174" s="4" t="str">
        <v>-</v>
      </c>
    </row>
    <row r="1175" spans="3:19" ht="12.75" customHeight="1" x14ac:dyDescent="0.3">
      <c r="C1175" s="1" t="s">
        <v>943</v>
      </c>
      <c r="D1175" s="1" t="s">
        <v>3062</v>
      </c>
      <c r="E1175" s="1" t="s">
        <v>2090</v>
      </c>
      <c r="F1175" s="1" t="s">
        <v>4</v>
      </c>
      <c r="G1175" s="1"/>
      <c r="H1175" s="1"/>
      <c r="I1175" s="1"/>
      <c r="J1175" s="1" t="s">
        <v>3668</v>
      </c>
      <c r="K1175">
        <f>_xlfn.XLOOKUP(L_CC[[#This Row],[PC center]],L_PC[Profit center],L_PC[PC name])</f>
        <v>0</v>
      </c>
      <c r="L1175" t="str">
        <f>_xlfn.XLOOKUP(L_CC[[#This Row],[Fund center]],L_FC[Fund center],L_FC[Site],"")</f>
        <v>TBG</v>
      </c>
      <c r="M1175" s="4">
        <v>0</v>
      </c>
      <c r="N1175" s="4">
        <v>0</v>
      </c>
      <c r="O1175" s="4" t="str">
        <v>9000305004_</v>
      </c>
      <c r="P1175" s="4" t="str">
        <v>9000305004_</v>
      </c>
      <c r="Q1175" s="4" t="str">
        <v>VNCTBG/Khối VH</v>
      </c>
      <c r="R1175" s="4" t="e">
        <v>#N/A</v>
      </c>
      <c r="S1175" s="4" t="str">
        <v>-</v>
      </c>
    </row>
    <row r="1176" spans="3:19" ht="12.75" customHeight="1" x14ac:dyDescent="0.3">
      <c r="C1176" s="1" t="s">
        <v>944</v>
      </c>
      <c r="D1176" s="1" t="s">
        <v>3063</v>
      </c>
      <c r="E1176" s="1" t="s">
        <v>2090</v>
      </c>
      <c r="F1176" s="1" t="s">
        <v>4</v>
      </c>
      <c r="G1176" s="1"/>
      <c r="H1176" s="1"/>
      <c r="I1176" s="1"/>
      <c r="J1176" s="1" t="s">
        <v>3668</v>
      </c>
      <c r="K1176">
        <f>_xlfn.XLOOKUP(L_CC[[#This Row],[PC center]],L_PC[Profit center],L_PC[PC name])</f>
        <v>0</v>
      </c>
      <c r="L1176" t="str">
        <f>_xlfn.XLOOKUP(L_CC[[#This Row],[Fund center]],L_FC[Fund center],L_FC[Site],"")</f>
        <v>TBG</v>
      </c>
      <c r="M1176" s="4">
        <v>0</v>
      </c>
      <c r="N1176" s="4">
        <v>0</v>
      </c>
      <c r="O1176" s="4" t="str">
        <v>9000901000_</v>
      </c>
      <c r="P1176" s="4" t="str">
        <v>9000901000_</v>
      </c>
      <c r="Q1176" s="4" t="str">
        <v>VNCTBG/Khối VH</v>
      </c>
      <c r="R1176" s="4" t="e">
        <v>#N/A</v>
      </c>
      <c r="S1176" s="4" t="str">
        <v>-</v>
      </c>
    </row>
    <row r="1177" spans="3:19" ht="12.75" customHeight="1" x14ac:dyDescent="0.3">
      <c r="C1177" s="1" t="s">
        <v>945</v>
      </c>
      <c r="D1177" s="1" t="s">
        <v>3064</v>
      </c>
      <c r="E1177" s="1" t="s">
        <v>2090</v>
      </c>
      <c r="F1177" s="1" t="s">
        <v>4</v>
      </c>
      <c r="G1177" s="1"/>
      <c r="H1177" s="1"/>
      <c r="I1177" s="1"/>
      <c r="J1177" s="1" t="s">
        <v>3668</v>
      </c>
      <c r="K1177">
        <f>_xlfn.XLOOKUP(L_CC[[#This Row],[PC center]],L_PC[Profit center],L_PC[PC name])</f>
        <v>0</v>
      </c>
      <c r="L1177" t="str">
        <f>_xlfn.XLOOKUP(L_CC[[#This Row],[Fund center]],L_FC[Fund center],L_FC[Site],"")</f>
        <v>TBG</v>
      </c>
      <c r="M1177" s="4">
        <v>0</v>
      </c>
      <c r="N1177" s="4">
        <v>0</v>
      </c>
      <c r="O1177" s="4" t="str">
        <v>9000906000_</v>
      </c>
      <c r="P1177" s="4" t="str">
        <v>9000906000_</v>
      </c>
      <c r="Q1177" s="4" t="str">
        <v>VNCTBG/Khối VH</v>
      </c>
      <c r="R1177" s="4" t="e">
        <v>#N/A</v>
      </c>
      <c r="S1177" s="4" t="str">
        <v>-</v>
      </c>
    </row>
    <row r="1178" spans="3:19" ht="12.75" customHeight="1" x14ac:dyDescent="0.3">
      <c r="C1178" s="1" t="s">
        <v>946</v>
      </c>
      <c r="D1178" s="1" t="s">
        <v>3065</v>
      </c>
      <c r="E1178" s="1" t="s">
        <v>2090</v>
      </c>
      <c r="F1178" s="1" t="s">
        <v>4</v>
      </c>
      <c r="G1178" s="1"/>
      <c r="H1178" s="1"/>
      <c r="I1178" s="1"/>
      <c r="J1178" s="1" t="s">
        <v>3668</v>
      </c>
      <c r="K1178">
        <f>_xlfn.XLOOKUP(L_CC[[#This Row],[PC center]],L_PC[Profit center],L_PC[PC name])</f>
        <v>0</v>
      </c>
      <c r="L1178" t="str">
        <f>_xlfn.XLOOKUP(L_CC[[#This Row],[Fund center]],L_FC[Fund center],L_FC[Site],"")</f>
        <v>TBG</v>
      </c>
      <c r="M1178" s="4">
        <v>0</v>
      </c>
      <c r="N1178" s="4">
        <v>0</v>
      </c>
      <c r="O1178" s="4" t="str">
        <v>9000906001_</v>
      </c>
      <c r="P1178" s="4" t="str">
        <v>9000906001_</v>
      </c>
      <c r="Q1178" s="4" t="str">
        <v>VNCTBG/Khối VH</v>
      </c>
      <c r="R1178" s="4" t="e">
        <v>#N/A</v>
      </c>
      <c r="S1178" s="4" t="str">
        <v>-</v>
      </c>
    </row>
    <row r="1179" spans="3:19" ht="12.75" customHeight="1" x14ac:dyDescent="0.3">
      <c r="C1179" s="1" t="s">
        <v>947</v>
      </c>
      <c r="D1179" s="1" t="s">
        <v>3066</v>
      </c>
      <c r="E1179" s="1" t="s">
        <v>2090</v>
      </c>
      <c r="F1179" s="1" t="s">
        <v>4</v>
      </c>
      <c r="G1179" s="1"/>
      <c r="H1179" s="1"/>
      <c r="I1179" s="1"/>
      <c r="J1179" s="1" t="s">
        <v>3668</v>
      </c>
      <c r="K1179">
        <f>_xlfn.XLOOKUP(L_CC[[#This Row],[PC center]],L_PC[Profit center],L_PC[PC name])</f>
        <v>0</v>
      </c>
      <c r="L1179" t="str">
        <f>_xlfn.XLOOKUP(L_CC[[#This Row],[Fund center]],L_FC[Fund center],L_FC[Site],"")</f>
        <v>TBG</v>
      </c>
      <c r="M1179" s="4">
        <v>0</v>
      </c>
      <c r="N1179" s="4">
        <v>0</v>
      </c>
      <c r="O1179" s="4" t="str">
        <v>9000906002_</v>
      </c>
      <c r="P1179" s="4" t="str">
        <v>9000906002_</v>
      </c>
      <c r="Q1179" s="4" t="str">
        <v>VNCTBG/Khối VH</v>
      </c>
      <c r="R1179" s="4" t="e">
        <v>#N/A</v>
      </c>
      <c r="S1179" s="4" t="str">
        <v>-</v>
      </c>
    </row>
    <row r="1180" spans="3:19" ht="12.75" customHeight="1" x14ac:dyDescent="0.3">
      <c r="C1180" s="1" t="s">
        <v>948</v>
      </c>
      <c r="D1180" s="1" t="s">
        <v>3067</v>
      </c>
      <c r="E1180" s="1" t="s">
        <v>2090</v>
      </c>
      <c r="F1180" s="1" t="s">
        <v>4</v>
      </c>
      <c r="G1180" s="1"/>
      <c r="H1180" s="1"/>
      <c r="I1180" s="1"/>
      <c r="J1180" s="1" t="s">
        <v>3668</v>
      </c>
      <c r="K1180">
        <f>_xlfn.XLOOKUP(L_CC[[#This Row],[PC center]],L_PC[Profit center],L_PC[PC name])</f>
        <v>0</v>
      </c>
      <c r="L1180" t="str">
        <f>_xlfn.XLOOKUP(L_CC[[#This Row],[Fund center]],L_FC[Fund center],L_FC[Site],"")</f>
        <v>TBG</v>
      </c>
      <c r="M1180" s="4">
        <v>0</v>
      </c>
      <c r="N1180" s="4">
        <v>0</v>
      </c>
      <c r="O1180" s="4" t="str">
        <v>9000906003_</v>
      </c>
      <c r="P1180" s="4" t="str">
        <v>9000906003_</v>
      </c>
      <c r="Q1180" s="4" t="str">
        <v>VNCTBG/Khối VH</v>
      </c>
      <c r="R1180" s="4" t="e">
        <v>#N/A</v>
      </c>
      <c r="S1180" s="4" t="str">
        <v>-</v>
      </c>
    </row>
    <row r="1181" spans="3:19" ht="12.75" customHeight="1" x14ac:dyDescent="0.3">
      <c r="C1181" s="1" t="s">
        <v>949</v>
      </c>
      <c r="D1181" s="1" t="s">
        <v>3068</v>
      </c>
      <c r="E1181" s="1" t="s">
        <v>2090</v>
      </c>
      <c r="F1181" s="1" t="s">
        <v>4</v>
      </c>
      <c r="G1181" s="1"/>
      <c r="H1181" s="1"/>
      <c r="I1181" s="1"/>
      <c r="J1181" s="1" t="s">
        <v>3668</v>
      </c>
      <c r="K1181">
        <f>_xlfn.XLOOKUP(L_CC[[#This Row],[PC center]],L_PC[Profit center],L_PC[PC name])</f>
        <v>0</v>
      </c>
      <c r="L1181" t="str">
        <f>_xlfn.XLOOKUP(L_CC[[#This Row],[Fund center]],L_FC[Fund center],L_FC[Site],"")</f>
        <v>TBG</v>
      </c>
      <c r="M1181" s="4">
        <v>0</v>
      </c>
      <c r="N1181" s="4">
        <v>0</v>
      </c>
      <c r="O1181" s="4" t="str">
        <v>9000906004_</v>
      </c>
      <c r="P1181" s="4" t="str">
        <v>9000906004_</v>
      </c>
      <c r="Q1181" s="4" t="str">
        <v>VNCTBG/Khối VH</v>
      </c>
      <c r="R1181" s="4" t="e">
        <v>#N/A</v>
      </c>
      <c r="S1181" s="4" t="str">
        <v>-</v>
      </c>
    </row>
    <row r="1182" spans="3:19" ht="12.75" customHeight="1" x14ac:dyDescent="0.3">
      <c r="C1182" s="1" t="s">
        <v>950</v>
      </c>
      <c r="D1182" s="1" t="s">
        <v>3069</v>
      </c>
      <c r="E1182" s="1" t="s">
        <v>2090</v>
      </c>
      <c r="F1182" s="1" t="s">
        <v>4</v>
      </c>
      <c r="G1182" s="1"/>
      <c r="H1182" s="1"/>
      <c r="I1182" s="1"/>
      <c r="J1182" s="1" t="s">
        <v>3668</v>
      </c>
      <c r="K1182">
        <f>_xlfn.XLOOKUP(L_CC[[#This Row],[PC center]],L_PC[Profit center],L_PC[PC name])</f>
        <v>0</v>
      </c>
      <c r="L1182" t="str">
        <f>_xlfn.XLOOKUP(L_CC[[#This Row],[Fund center]],L_FC[Fund center],L_FC[Site],"")</f>
        <v>TBG</v>
      </c>
      <c r="M1182" s="4">
        <v>0</v>
      </c>
      <c r="N1182" s="4">
        <v>0</v>
      </c>
      <c r="O1182" s="4" t="str">
        <v>9000906005_</v>
      </c>
      <c r="P1182" s="4" t="str">
        <v>9000906005_</v>
      </c>
      <c r="Q1182" s="4" t="str">
        <v>VNCTBG/Khối VH</v>
      </c>
      <c r="R1182" s="4" t="e">
        <v>#N/A</v>
      </c>
      <c r="S1182" s="4" t="str">
        <v>-</v>
      </c>
    </row>
    <row r="1183" spans="3:19" ht="12.75" customHeight="1" x14ac:dyDescent="0.3">
      <c r="C1183" s="1" t="s">
        <v>951</v>
      </c>
      <c r="D1183" s="1" t="s">
        <v>3070</v>
      </c>
      <c r="E1183" s="1" t="s">
        <v>2090</v>
      </c>
      <c r="F1183" s="1" t="s">
        <v>4</v>
      </c>
      <c r="G1183" s="1"/>
      <c r="H1183" s="1"/>
      <c r="I1183" s="1"/>
      <c r="J1183" s="1" t="s">
        <v>3668</v>
      </c>
      <c r="K1183">
        <f>_xlfn.XLOOKUP(L_CC[[#This Row],[PC center]],L_PC[Profit center],L_PC[PC name])</f>
        <v>0</v>
      </c>
      <c r="L1183" t="str">
        <f>_xlfn.XLOOKUP(L_CC[[#This Row],[Fund center]],L_FC[Fund center],L_FC[Site],"")</f>
        <v>TBG</v>
      </c>
      <c r="M1183" s="4">
        <v>0</v>
      </c>
      <c r="N1183" s="4">
        <v>0</v>
      </c>
      <c r="O1183" s="4" t="str">
        <v>9000906007_</v>
      </c>
      <c r="P1183" s="4" t="str">
        <v>9000906007_</v>
      </c>
      <c r="Q1183" s="4" t="str">
        <v>VNCTBG/Khối VH</v>
      </c>
      <c r="R1183" s="4" t="e">
        <v>#N/A</v>
      </c>
      <c r="S1183" s="4" t="str">
        <v>-</v>
      </c>
    </row>
    <row r="1184" spans="3:19" ht="12.75" customHeight="1" x14ac:dyDescent="0.3">
      <c r="C1184" s="1" t="s">
        <v>952</v>
      </c>
      <c r="D1184" s="1" t="s">
        <v>3071</v>
      </c>
      <c r="E1184" s="1" t="s">
        <v>2090</v>
      </c>
      <c r="F1184" s="1" t="s">
        <v>4</v>
      </c>
      <c r="G1184" s="1"/>
      <c r="H1184" s="1"/>
      <c r="I1184" s="1"/>
      <c r="J1184" s="1" t="s">
        <v>3668</v>
      </c>
      <c r="K1184">
        <f>_xlfn.XLOOKUP(L_CC[[#This Row],[PC center]],L_PC[Profit center],L_PC[PC name])</f>
        <v>0</v>
      </c>
      <c r="L1184" t="str">
        <f>_xlfn.XLOOKUP(L_CC[[#This Row],[Fund center]],L_FC[Fund center],L_FC[Site],"")</f>
        <v>TBG</v>
      </c>
      <c r="M1184" s="4">
        <v>0</v>
      </c>
      <c r="N1184" s="4">
        <v>0</v>
      </c>
      <c r="O1184" s="4" t="str">
        <v>9000906008_</v>
      </c>
      <c r="P1184" s="4" t="str">
        <v>9000906008_</v>
      </c>
      <c r="Q1184" s="4" t="str">
        <v>VNCTBG/Khối VH</v>
      </c>
      <c r="R1184" s="4" t="e">
        <v>#N/A</v>
      </c>
      <c r="S1184" s="4" t="str">
        <v>-</v>
      </c>
    </row>
    <row r="1185" spans="3:19" ht="12.75" customHeight="1" x14ac:dyDescent="0.3">
      <c r="C1185" s="1" t="s">
        <v>953</v>
      </c>
      <c r="D1185" s="1" t="s">
        <v>3072</v>
      </c>
      <c r="E1185" s="1" t="s">
        <v>2090</v>
      </c>
      <c r="F1185" s="1" t="s">
        <v>4</v>
      </c>
      <c r="G1185" s="1"/>
      <c r="H1185" s="1"/>
      <c r="I1185" s="1"/>
      <c r="J1185" s="1" t="s">
        <v>3668</v>
      </c>
      <c r="K1185">
        <f>_xlfn.XLOOKUP(L_CC[[#This Row],[PC center]],L_PC[Profit center],L_PC[PC name])</f>
        <v>0</v>
      </c>
      <c r="L1185" t="str">
        <f>_xlfn.XLOOKUP(L_CC[[#This Row],[Fund center]],L_FC[Fund center],L_FC[Site],"")</f>
        <v>TBG</v>
      </c>
      <c r="M1185" s="4">
        <v>0</v>
      </c>
      <c r="N1185" s="4">
        <v>0</v>
      </c>
      <c r="O1185" s="4" t="str">
        <v>9000906009_</v>
      </c>
      <c r="P1185" s="4" t="str">
        <v>9000906009_</v>
      </c>
      <c r="Q1185" s="4" t="str">
        <v>VNCTBG/Khối VH</v>
      </c>
      <c r="R1185" s="4" t="e">
        <v>#N/A</v>
      </c>
      <c r="S1185" s="4" t="str">
        <v>-</v>
      </c>
    </row>
    <row r="1186" spans="3:19" ht="12.75" customHeight="1" x14ac:dyDescent="0.3">
      <c r="C1186" s="1" t="s">
        <v>954</v>
      </c>
      <c r="D1186" s="1" t="s">
        <v>3073</v>
      </c>
      <c r="E1186" s="1" t="s">
        <v>2090</v>
      </c>
      <c r="F1186" s="1" t="s">
        <v>4</v>
      </c>
      <c r="G1186" s="1"/>
      <c r="H1186" s="1"/>
      <c r="I1186" s="1"/>
      <c r="J1186" s="1" t="s">
        <v>3668</v>
      </c>
      <c r="K1186">
        <f>_xlfn.XLOOKUP(L_CC[[#This Row],[PC center]],L_PC[Profit center],L_PC[PC name])</f>
        <v>0</v>
      </c>
      <c r="L1186" t="str">
        <f>_xlfn.XLOOKUP(L_CC[[#This Row],[Fund center]],L_FC[Fund center],L_FC[Site],"")</f>
        <v>TBG</v>
      </c>
      <c r="M1186" s="4">
        <v>0</v>
      </c>
      <c r="N1186" s="4">
        <v>0</v>
      </c>
      <c r="O1186" s="4" t="str">
        <v>9000906010_</v>
      </c>
      <c r="P1186" s="4" t="str">
        <v>9000906010_</v>
      </c>
      <c r="Q1186" s="4" t="str">
        <v>VNCTBG/Khối VH</v>
      </c>
      <c r="R1186" s="4" t="e">
        <v>#N/A</v>
      </c>
      <c r="S1186" s="4" t="str">
        <v>-</v>
      </c>
    </row>
    <row r="1187" spans="3:19" ht="12.75" customHeight="1" x14ac:dyDescent="0.3">
      <c r="C1187" s="1" t="s">
        <v>955</v>
      </c>
      <c r="D1187" s="1" t="s">
        <v>3074</v>
      </c>
      <c r="E1187" s="1" t="s">
        <v>2090</v>
      </c>
      <c r="F1187" s="1" t="s">
        <v>4</v>
      </c>
      <c r="G1187" s="1"/>
      <c r="H1187" s="1"/>
      <c r="I1187" s="1"/>
      <c r="J1187" s="1" t="s">
        <v>3668</v>
      </c>
      <c r="K1187">
        <f>_xlfn.XLOOKUP(L_CC[[#This Row],[PC center]],L_PC[Profit center],L_PC[PC name])</f>
        <v>0</v>
      </c>
      <c r="L1187" t="str">
        <f>_xlfn.XLOOKUP(L_CC[[#This Row],[Fund center]],L_FC[Fund center],L_FC[Site],"")</f>
        <v>TBG</v>
      </c>
      <c r="M1187" s="4">
        <v>0</v>
      </c>
      <c r="N1187" s="4">
        <v>0</v>
      </c>
      <c r="O1187" s="4" t="str">
        <v>9000906011_</v>
      </c>
      <c r="P1187" s="4" t="str">
        <v>9000906011_</v>
      </c>
      <c r="Q1187" s="4" t="str">
        <v>VNCTBG/Khối VH</v>
      </c>
      <c r="R1187" s="4" t="e">
        <v>#N/A</v>
      </c>
      <c r="S1187" s="4" t="str">
        <v>-</v>
      </c>
    </row>
    <row r="1188" spans="3:19" ht="12.75" customHeight="1" x14ac:dyDescent="0.3">
      <c r="C1188" s="1" t="s">
        <v>956</v>
      </c>
      <c r="D1188" s="1" t="s">
        <v>3075</v>
      </c>
      <c r="E1188" s="1" t="s">
        <v>2090</v>
      </c>
      <c r="F1188" s="1" t="s">
        <v>4</v>
      </c>
      <c r="G1188" s="1"/>
      <c r="H1188" s="1"/>
      <c r="I1188" s="1"/>
      <c r="J1188" s="1" t="s">
        <v>3668</v>
      </c>
      <c r="K1188">
        <f>_xlfn.XLOOKUP(L_CC[[#This Row],[PC center]],L_PC[Profit center],L_PC[PC name])</f>
        <v>0</v>
      </c>
      <c r="L1188" t="str">
        <f>_xlfn.XLOOKUP(L_CC[[#This Row],[Fund center]],L_FC[Fund center],L_FC[Site],"")</f>
        <v>TBG</v>
      </c>
      <c r="M1188" s="4">
        <v>0</v>
      </c>
      <c r="N1188" s="4">
        <v>0</v>
      </c>
      <c r="O1188" s="4" t="str">
        <v>9000906012_</v>
      </c>
      <c r="P1188" s="4" t="str">
        <v>9000906012_</v>
      </c>
      <c r="Q1188" s="4" t="str">
        <v>VNCTBG/Khối VH</v>
      </c>
      <c r="R1188" s="4" t="e">
        <v>#N/A</v>
      </c>
      <c r="S1188" s="4" t="str">
        <v>-</v>
      </c>
    </row>
    <row r="1189" spans="3:19" ht="12.75" customHeight="1" x14ac:dyDescent="0.3">
      <c r="C1189" s="1" t="s">
        <v>957</v>
      </c>
      <c r="D1189" s="1" t="s">
        <v>3076</v>
      </c>
      <c r="E1189" s="1" t="s">
        <v>2090</v>
      </c>
      <c r="F1189" s="1" t="s">
        <v>4</v>
      </c>
      <c r="G1189" s="1"/>
      <c r="H1189" s="1"/>
      <c r="I1189" s="1"/>
      <c r="J1189" s="1" t="s">
        <v>3668</v>
      </c>
      <c r="K1189">
        <f>_xlfn.XLOOKUP(L_CC[[#This Row],[PC center]],L_PC[Profit center],L_PC[PC name])</f>
        <v>0</v>
      </c>
      <c r="L1189" t="str">
        <f>_xlfn.XLOOKUP(L_CC[[#This Row],[Fund center]],L_FC[Fund center],L_FC[Site],"")</f>
        <v>TBG</v>
      </c>
      <c r="M1189" s="4">
        <v>0</v>
      </c>
      <c r="N1189" s="4">
        <v>0</v>
      </c>
      <c r="O1189" s="4" t="str">
        <v>9000906013_</v>
      </c>
      <c r="P1189" s="4" t="str">
        <v>9000906013_</v>
      </c>
      <c r="Q1189" s="4" t="str">
        <v>VNCTBG/Khối VH</v>
      </c>
      <c r="R1189" s="4" t="e">
        <v>#N/A</v>
      </c>
      <c r="S1189" s="4" t="str">
        <v>-</v>
      </c>
    </row>
    <row r="1190" spans="3:19" ht="12.75" customHeight="1" x14ac:dyDescent="0.3">
      <c r="C1190" s="1" t="s">
        <v>958</v>
      </c>
      <c r="D1190" s="1" t="s">
        <v>3077</v>
      </c>
      <c r="E1190" s="1" t="s">
        <v>2090</v>
      </c>
      <c r="F1190" s="1" t="s">
        <v>4</v>
      </c>
      <c r="G1190" s="1"/>
      <c r="H1190" s="1"/>
      <c r="I1190" s="1"/>
      <c r="J1190" s="1" t="s">
        <v>3668</v>
      </c>
      <c r="K1190">
        <f>_xlfn.XLOOKUP(L_CC[[#This Row],[PC center]],L_PC[Profit center],L_PC[PC name])</f>
        <v>0</v>
      </c>
      <c r="L1190" t="str">
        <f>_xlfn.XLOOKUP(L_CC[[#This Row],[Fund center]],L_FC[Fund center],L_FC[Site],"")</f>
        <v>TBG</v>
      </c>
      <c r="M1190" s="4">
        <v>0</v>
      </c>
      <c r="N1190" s="4">
        <v>0</v>
      </c>
      <c r="O1190" s="4" t="str">
        <v>9000906014_</v>
      </c>
      <c r="P1190" s="4" t="str">
        <v>9000906014_</v>
      </c>
      <c r="Q1190" s="4" t="str">
        <v>VNCTBG/Khối VH</v>
      </c>
      <c r="R1190" s="4" t="e">
        <v>#N/A</v>
      </c>
      <c r="S1190" s="4" t="str">
        <v>-</v>
      </c>
    </row>
    <row r="1191" spans="3:19" ht="12.75" customHeight="1" x14ac:dyDescent="0.3">
      <c r="C1191" s="1" t="s">
        <v>959</v>
      </c>
      <c r="D1191" s="1" t="s">
        <v>3078</v>
      </c>
      <c r="E1191" s="1" t="s">
        <v>2090</v>
      </c>
      <c r="F1191" s="1" t="s">
        <v>4</v>
      </c>
      <c r="G1191" s="1"/>
      <c r="H1191" s="1"/>
      <c r="I1191" s="1"/>
      <c r="J1191" s="1" t="s">
        <v>3668</v>
      </c>
      <c r="K1191">
        <f>_xlfn.XLOOKUP(L_CC[[#This Row],[PC center]],L_PC[Profit center],L_PC[PC name])</f>
        <v>0</v>
      </c>
      <c r="L1191" t="str">
        <f>_xlfn.XLOOKUP(L_CC[[#This Row],[Fund center]],L_FC[Fund center],L_FC[Site],"")</f>
        <v>TBG</v>
      </c>
      <c r="M1191" s="4">
        <v>0</v>
      </c>
      <c r="N1191" s="4">
        <v>0</v>
      </c>
      <c r="O1191" s="4" t="str">
        <v>9000906015_</v>
      </c>
      <c r="P1191" s="4" t="str">
        <v>9000906015_</v>
      </c>
      <c r="Q1191" s="4" t="str">
        <v>VNCTBG/Khối VH</v>
      </c>
      <c r="R1191" s="4" t="e">
        <v>#N/A</v>
      </c>
      <c r="S1191" s="4" t="str">
        <v>-</v>
      </c>
    </row>
    <row r="1192" spans="3:19" ht="12.75" customHeight="1" x14ac:dyDescent="0.3">
      <c r="C1192" s="1" t="s">
        <v>960</v>
      </c>
      <c r="D1192" s="1" t="s">
        <v>3079</v>
      </c>
      <c r="E1192" s="1" t="s">
        <v>2090</v>
      </c>
      <c r="F1192" s="1" t="s">
        <v>4</v>
      </c>
      <c r="G1192" s="1"/>
      <c r="H1192" s="1"/>
      <c r="I1192" s="1"/>
      <c r="J1192" s="1" t="s">
        <v>3668</v>
      </c>
      <c r="K1192">
        <f>_xlfn.XLOOKUP(L_CC[[#This Row],[PC center]],L_PC[Profit center],L_PC[PC name])</f>
        <v>0</v>
      </c>
      <c r="L1192" t="str">
        <f>_xlfn.XLOOKUP(L_CC[[#This Row],[Fund center]],L_FC[Fund center],L_FC[Site],"")</f>
        <v>TBG</v>
      </c>
      <c r="M1192" s="4">
        <v>0</v>
      </c>
      <c r="N1192" s="4">
        <v>0</v>
      </c>
      <c r="O1192" s="4" t="str">
        <v>9000906016_</v>
      </c>
      <c r="P1192" s="4" t="str">
        <v>9000906016_</v>
      </c>
      <c r="Q1192" s="4" t="str">
        <v>VNCTBG/Khối VH</v>
      </c>
      <c r="R1192" s="4" t="e">
        <v>#N/A</v>
      </c>
      <c r="S1192" s="4" t="str">
        <v>-</v>
      </c>
    </row>
    <row r="1193" spans="3:19" ht="12.75" customHeight="1" x14ac:dyDescent="0.3">
      <c r="C1193" s="1" t="s">
        <v>961</v>
      </c>
      <c r="D1193" s="1" t="s">
        <v>3080</v>
      </c>
      <c r="E1193" s="1" t="s">
        <v>2090</v>
      </c>
      <c r="F1193" s="1" t="s">
        <v>4</v>
      </c>
      <c r="G1193" s="1"/>
      <c r="H1193" s="1"/>
      <c r="I1193" s="1"/>
      <c r="J1193" s="1" t="s">
        <v>3668</v>
      </c>
      <c r="K1193">
        <f>_xlfn.XLOOKUP(L_CC[[#This Row],[PC center]],L_PC[Profit center],L_PC[PC name])</f>
        <v>0</v>
      </c>
      <c r="L1193" t="str">
        <f>_xlfn.XLOOKUP(L_CC[[#This Row],[Fund center]],L_FC[Fund center],L_FC[Site],"")</f>
        <v>TBG</v>
      </c>
      <c r="M1193" s="4">
        <v>0</v>
      </c>
      <c r="N1193" s="4">
        <v>0</v>
      </c>
      <c r="O1193" s="4" t="str">
        <v>9000906017_</v>
      </c>
      <c r="P1193" s="4" t="str">
        <v>9000906017_</v>
      </c>
      <c r="Q1193" s="4" t="str">
        <v>VNCTBG/Khối VH</v>
      </c>
      <c r="R1193" s="4" t="e">
        <v>#N/A</v>
      </c>
      <c r="S1193" s="4" t="str">
        <v>-</v>
      </c>
    </row>
    <row r="1194" spans="3:19" ht="12.75" customHeight="1" x14ac:dyDescent="0.3">
      <c r="C1194" s="1" t="s">
        <v>962</v>
      </c>
      <c r="D1194" s="1" t="s">
        <v>3081</v>
      </c>
      <c r="E1194" s="1" t="s">
        <v>2090</v>
      </c>
      <c r="F1194" s="1" t="s">
        <v>4</v>
      </c>
      <c r="G1194" s="1"/>
      <c r="H1194" s="1"/>
      <c r="I1194" s="1"/>
      <c r="J1194" s="1" t="s">
        <v>3668</v>
      </c>
      <c r="K1194">
        <f>_xlfn.XLOOKUP(L_CC[[#This Row],[PC center]],L_PC[Profit center],L_PC[PC name])</f>
        <v>0</v>
      </c>
      <c r="L1194" t="str">
        <f>_xlfn.XLOOKUP(L_CC[[#This Row],[Fund center]],L_FC[Fund center],L_FC[Site],"")</f>
        <v>TBG</v>
      </c>
      <c r="M1194" s="4">
        <v>0</v>
      </c>
      <c r="N1194" s="4">
        <v>0</v>
      </c>
      <c r="O1194" s="4" t="str">
        <v>9000906018_</v>
      </c>
      <c r="P1194" s="4" t="str">
        <v>9000906018_</v>
      </c>
      <c r="Q1194" s="4" t="str">
        <v>VNCTBG/Khối VH</v>
      </c>
      <c r="R1194" s="4" t="e">
        <v>#N/A</v>
      </c>
      <c r="S1194" s="4" t="str">
        <v>-</v>
      </c>
    </row>
    <row r="1195" spans="3:19" ht="12.75" customHeight="1" x14ac:dyDescent="0.3">
      <c r="C1195" s="1" t="s">
        <v>963</v>
      </c>
      <c r="D1195" s="1" t="s">
        <v>3082</v>
      </c>
      <c r="E1195" s="1" t="s">
        <v>2090</v>
      </c>
      <c r="F1195" s="1" t="s">
        <v>4</v>
      </c>
      <c r="G1195" s="1"/>
      <c r="H1195" s="1"/>
      <c r="I1195" s="1"/>
      <c r="J1195" s="1" t="s">
        <v>3668</v>
      </c>
      <c r="K1195">
        <f>_xlfn.XLOOKUP(L_CC[[#This Row],[PC center]],L_PC[Profit center],L_PC[PC name])</f>
        <v>0</v>
      </c>
      <c r="L1195" t="str">
        <f>_xlfn.XLOOKUP(L_CC[[#This Row],[Fund center]],L_FC[Fund center],L_FC[Site],"")</f>
        <v>TBG</v>
      </c>
      <c r="M1195" s="4">
        <v>0</v>
      </c>
      <c r="N1195" s="4">
        <v>0</v>
      </c>
      <c r="O1195" s="4" t="str">
        <v>9000906019_</v>
      </c>
      <c r="P1195" s="4" t="str">
        <v>9000906019_</v>
      </c>
      <c r="Q1195" s="4" t="str">
        <v>VNCTBG/Khối VH</v>
      </c>
      <c r="R1195" s="4" t="e">
        <v>#N/A</v>
      </c>
      <c r="S1195" s="4" t="str">
        <v>-</v>
      </c>
    </row>
    <row r="1196" spans="3:19" ht="12.75" customHeight="1" x14ac:dyDescent="0.3">
      <c r="C1196" s="1" t="s">
        <v>964</v>
      </c>
      <c r="D1196" s="1" t="s">
        <v>3083</v>
      </c>
      <c r="E1196" s="1" t="s">
        <v>2090</v>
      </c>
      <c r="F1196" s="1" t="s">
        <v>4</v>
      </c>
      <c r="G1196" s="1"/>
      <c r="H1196" s="1"/>
      <c r="I1196" s="1"/>
      <c r="J1196" s="1" t="s">
        <v>3668</v>
      </c>
      <c r="K1196">
        <f>_xlfn.XLOOKUP(L_CC[[#This Row],[PC center]],L_PC[Profit center],L_PC[PC name])</f>
        <v>0</v>
      </c>
      <c r="L1196" t="str">
        <f>_xlfn.XLOOKUP(L_CC[[#This Row],[Fund center]],L_FC[Fund center],L_FC[Site],"")</f>
        <v>TBG</v>
      </c>
      <c r="M1196" s="4">
        <v>0</v>
      </c>
      <c r="N1196" s="4">
        <v>0</v>
      </c>
      <c r="O1196" s="4" t="str">
        <v>9000906020_</v>
      </c>
      <c r="P1196" s="4" t="str">
        <v>9000906020_</v>
      </c>
      <c r="Q1196" s="4" t="str">
        <v>VNCTBG/Khối VH</v>
      </c>
      <c r="R1196" s="4" t="e">
        <v>#N/A</v>
      </c>
      <c r="S1196" s="4" t="str">
        <v>-</v>
      </c>
    </row>
    <row r="1197" spans="3:19" ht="12.75" customHeight="1" x14ac:dyDescent="0.3">
      <c r="C1197" s="1" t="s">
        <v>965</v>
      </c>
      <c r="D1197" s="1" t="s">
        <v>3084</v>
      </c>
      <c r="E1197" s="1" t="s">
        <v>2090</v>
      </c>
      <c r="F1197" s="1" t="s">
        <v>4</v>
      </c>
      <c r="G1197" s="1"/>
      <c r="H1197" s="1"/>
      <c r="I1197" s="1"/>
      <c r="J1197" s="1" t="s">
        <v>3668</v>
      </c>
      <c r="K1197">
        <f>_xlfn.XLOOKUP(L_CC[[#This Row],[PC center]],L_PC[Profit center],L_PC[PC name])</f>
        <v>0</v>
      </c>
      <c r="L1197" t="str">
        <f>_xlfn.XLOOKUP(L_CC[[#This Row],[Fund center]],L_FC[Fund center],L_FC[Site],"")</f>
        <v>TBG</v>
      </c>
      <c r="M1197" s="4">
        <v>0</v>
      </c>
      <c r="N1197" s="4">
        <v>0</v>
      </c>
      <c r="O1197" s="4" t="str">
        <v>9000906021_</v>
      </c>
      <c r="P1197" s="4" t="str">
        <v>9000906021_</v>
      </c>
      <c r="Q1197" s="4" t="str">
        <v>VNCTBG/Khối VH</v>
      </c>
      <c r="R1197" s="4" t="e">
        <v>#N/A</v>
      </c>
      <c r="S1197" s="4" t="str">
        <v>-</v>
      </c>
    </row>
    <row r="1198" spans="3:19" ht="12.75" customHeight="1" x14ac:dyDescent="0.3">
      <c r="C1198" s="1" t="s">
        <v>966</v>
      </c>
      <c r="D1198" s="1" t="s">
        <v>3085</v>
      </c>
      <c r="E1198" s="1" t="s">
        <v>2090</v>
      </c>
      <c r="F1198" s="1" t="s">
        <v>4</v>
      </c>
      <c r="G1198" s="1"/>
      <c r="H1198" s="1"/>
      <c r="I1198" s="1"/>
      <c r="J1198" s="1" t="s">
        <v>3668</v>
      </c>
      <c r="K1198">
        <f>_xlfn.XLOOKUP(L_CC[[#This Row],[PC center]],L_PC[Profit center],L_PC[PC name])</f>
        <v>0</v>
      </c>
      <c r="L1198" t="str">
        <f>_xlfn.XLOOKUP(L_CC[[#This Row],[Fund center]],L_FC[Fund center],L_FC[Site],"")</f>
        <v>TBG</v>
      </c>
      <c r="M1198" s="4">
        <v>0</v>
      </c>
      <c r="N1198" s="4">
        <v>0</v>
      </c>
      <c r="O1198" s="4" t="str">
        <v>9000906022_</v>
      </c>
      <c r="P1198" s="4" t="str">
        <v>9000906022_</v>
      </c>
      <c r="Q1198" s="4" t="str">
        <v>VNCTBG/Khối VH</v>
      </c>
      <c r="R1198" s="4" t="e">
        <v>#N/A</v>
      </c>
      <c r="S1198" s="4" t="str">
        <v>-</v>
      </c>
    </row>
    <row r="1199" spans="3:19" ht="12.75" customHeight="1" x14ac:dyDescent="0.3">
      <c r="C1199" s="1" t="s">
        <v>967</v>
      </c>
      <c r="D1199" s="1" t="s">
        <v>3086</v>
      </c>
      <c r="E1199" s="1" t="s">
        <v>2090</v>
      </c>
      <c r="F1199" s="1" t="s">
        <v>4</v>
      </c>
      <c r="G1199" s="1"/>
      <c r="H1199" s="1"/>
      <c r="I1199" s="1"/>
      <c r="J1199" s="1" t="s">
        <v>3668</v>
      </c>
      <c r="K1199">
        <f>_xlfn.XLOOKUP(L_CC[[#This Row],[PC center]],L_PC[Profit center],L_PC[PC name])</f>
        <v>0</v>
      </c>
      <c r="L1199" t="str">
        <f>_xlfn.XLOOKUP(L_CC[[#This Row],[Fund center]],L_FC[Fund center],L_FC[Site],"")</f>
        <v>TBG</v>
      </c>
      <c r="M1199" s="4">
        <v>0</v>
      </c>
      <c r="N1199" s="4">
        <v>0</v>
      </c>
      <c r="O1199" s="4" t="str">
        <v>9000906025_</v>
      </c>
      <c r="P1199" s="4" t="str">
        <v>9000906025_</v>
      </c>
      <c r="Q1199" s="4" t="str">
        <v>VNCTBG/Khối VH</v>
      </c>
      <c r="R1199" s="4" t="e">
        <v>#N/A</v>
      </c>
      <c r="S1199" s="4" t="str">
        <v>-</v>
      </c>
    </row>
    <row r="1200" spans="3:19" ht="12.75" customHeight="1" x14ac:dyDescent="0.3">
      <c r="C1200" s="1" t="s">
        <v>968</v>
      </c>
      <c r="D1200" s="1" t="s">
        <v>3087</v>
      </c>
      <c r="E1200" s="1" t="s">
        <v>2090</v>
      </c>
      <c r="F1200" s="1" t="s">
        <v>4</v>
      </c>
      <c r="G1200" s="1"/>
      <c r="H1200" s="1"/>
      <c r="I1200" s="1"/>
      <c r="J1200" s="1" t="s">
        <v>3668</v>
      </c>
      <c r="K1200">
        <f>_xlfn.XLOOKUP(L_CC[[#This Row],[PC center]],L_PC[Profit center],L_PC[PC name])</f>
        <v>0</v>
      </c>
      <c r="L1200" t="str">
        <f>_xlfn.XLOOKUP(L_CC[[#This Row],[Fund center]],L_FC[Fund center],L_FC[Site],"")</f>
        <v>TBG</v>
      </c>
      <c r="M1200" s="4">
        <v>0</v>
      </c>
      <c r="N1200" s="4">
        <v>0</v>
      </c>
      <c r="O1200" s="4" t="str">
        <v>9000906026_</v>
      </c>
      <c r="P1200" s="4" t="str">
        <v>9000906026_</v>
      </c>
      <c r="Q1200" s="4" t="str">
        <v>VNCTBG/Khối VH</v>
      </c>
      <c r="R1200" s="4" t="e">
        <v>#N/A</v>
      </c>
      <c r="S1200" s="4" t="str">
        <v>-</v>
      </c>
    </row>
    <row r="1201" spans="3:19" ht="12.75" customHeight="1" x14ac:dyDescent="0.3">
      <c r="C1201" s="1" t="s">
        <v>969</v>
      </c>
      <c r="D1201" s="1" t="s">
        <v>3088</v>
      </c>
      <c r="E1201" s="1" t="s">
        <v>2090</v>
      </c>
      <c r="F1201" s="1" t="s">
        <v>4</v>
      </c>
      <c r="G1201" s="1"/>
      <c r="H1201" s="1"/>
      <c r="I1201" s="1"/>
      <c r="J1201" s="1" t="s">
        <v>3668</v>
      </c>
      <c r="K1201">
        <f>_xlfn.XLOOKUP(L_CC[[#This Row],[PC center]],L_PC[Profit center],L_PC[PC name])</f>
        <v>0</v>
      </c>
      <c r="L1201" t="str">
        <f>_xlfn.XLOOKUP(L_CC[[#This Row],[Fund center]],L_FC[Fund center],L_FC[Site],"")</f>
        <v>TBG</v>
      </c>
      <c r="M1201" s="4">
        <v>0</v>
      </c>
      <c r="N1201" s="4">
        <v>0</v>
      </c>
      <c r="O1201" s="4" t="str">
        <v>9000906027_</v>
      </c>
      <c r="P1201" s="4" t="str">
        <v>9000906027_</v>
      </c>
      <c r="Q1201" s="4" t="str">
        <v>VNCTBG/Khối VH</v>
      </c>
      <c r="R1201" s="4" t="e">
        <v>#N/A</v>
      </c>
      <c r="S1201" s="4" t="str">
        <v>-</v>
      </c>
    </row>
    <row r="1202" spans="3:19" ht="12.75" customHeight="1" x14ac:dyDescent="0.3">
      <c r="C1202" s="1" t="s">
        <v>970</v>
      </c>
      <c r="D1202" s="1" t="s">
        <v>3089</v>
      </c>
      <c r="E1202" s="1" t="s">
        <v>2090</v>
      </c>
      <c r="F1202" s="1" t="s">
        <v>4</v>
      </c>
      <c r="G1202" s="1"/>
      <c r="H1202" s="1"/>
      <c r="I1202" s="1"/>
      <c r="J1202" s="1" t="s">
        <v>3668</v>
      </c>
      <c r="K1202">
        <f>_xlfn.XLOOKUP(L_CC[[#This Row],[PC center]],L_PC[Profit center],L_PC[PC name])</f>
        <v>0</v>
      </c>
      <c r="L1202" t="str">
        <f>_xlfn.XLOOKUP(L_CC[[#This Row],[Fund center]],L_FC[Fund center],L_FC[Site],"")</f>
        <v>TBG</v>
      </c>
      <c r="M1202" s="4">
        <v>0</v>
      </c>
      <c r="N1202" s="4">
        <v>0</v>
      </c>
      <c r="O1202" s="4" t="str">
        <v>9000906028_</v>
      </c>
      <c r="P1202" s="4" t="str">
        <v>9000906028_</v>
      </c>
      <c r="Q1202" s="4" t="str">
        <v>VNCTBG/Khối VH</v>
      </c>
      <c r="R1202" s="4" t="e">
        <v>#N/A</v>
      </c>
      <c r="S1202" s="4" t="str">
        <v>-</v>
      </c>
    </row>
    <row r="1203" spans="3:19" ht="12.75" customHeight="1" x14ac:dyDescent="0.3">
      <c r="C1203" s="1" t="s">
        <v>971</v>
      </c>
      <c r="D1203" s="1" t="s">
        <v>3090</v>
      </c>
      <c r="E1203" s="1" t="s">
        <v>2090</v>
      </c>
      <c r="F1203" s="1" t="s">
        <v>4</v>
      </c>
      <c r="G1203" s="1"/>
      <c r="H1203" s="1"/>
      <c r="I1203" s="1"/>
      <c r="J1203" s="1" t="s">
        <v>3668</v>
      </c>
      <c r="K1203">
        <f>_xlfn.XLOOKUP(L_CC[[#This Row],[PC center]],L_PC[Profit center],L_PC[PC name])</f>
        <v>0</v>
      </c>
      <c r="L1203" t="str">
        <f>_xlfn.XLOOKUP(L_CC[[#This Row],[Fund center]],L_FC[Fund center],L_FC[Site],"")</f>
        <v>TBG</v>
      </c>
      <c r="M1203" s="4">
        <v>0</v>
      </c>
      <c r="N1203" s="4">
        <v>0</v>
      </c>
      <c r="O1203" s="4" t="str">
        <v>9000906029_</v>
      </c>
      <c r="P1203" s="4" t="str">
        <v>9000906029_</v>
      </c>
      <c r="Q1203" s="4" t="str">
        <v>VNCTBG/Khối VH</v>
      </c>
      <c r="R1203" s="4" t="e">
        <v>#N/A</v>
      </c>
      <c r="S1203" s="4" t="str">
        <v>-</v>
      </c>
    </row>
    <row r="1204" spans="3:19" ht="12.75" customHeight="1" x14ac:dyDescent="0.3">
      <c r="C1204" s="1" t="s">
        <v>972</v>
      </c>
      <c r="D1204" s="1" t="s">
        <v>3091</v>
      </c>
      <c r="E1204" s="1" t="s">
        <v>2090</v>
      </c>
      <c r="F1204" s="1" t="s">
        <v>4</v>
      </c>
      <c r="G1204" s="1"/>
      <c r="H1204" s="1"/>
      <c r="I1204" s="1"/>
      <c r="J1204" s="1" t="s">
        <v>3668</v>
      </c>
      <c r="K1204">
        <f>_xlfn.XLOOKUP(L_CC[[#This Row],[PC center]],L_PC[Profit center],L_PC[PC name])</f>
        <v>0</v>
      </c>
      <c r="L1204" t="str">
        <f>_xlfn.XLOOKUP(L_CC[[#This Row],[Fund center]],L_FC[Fund center],L_FC[Site],"")</f>
        <v>TBG</v>
      </c>
      <c r="M1204" s="4">
        <v>0</v>
      </c>
      <c r="N1204" s="4">
        <v>0</v>
      </c>
      <c r="O1204" s="4" t="str">
        <v>9000906030_</v>
      </c>
      <c r="P1204" s="4" t="str">
        <v>9000906030_</v>
      </c>
      <c r="Q1204" s="4" t="str">
        <v>VNCTBG/Khối VH</v>
      </c>
      <c r="R1204" s="4" t="e">
        <v>#N/A</v>
      </c>
      <c r="S1204" s="4" t="str">
        <v>-</v>
      </c>
    </row>
    <row r="1205" spans="3:19" ht="12.75" customHeight="1" x14ac:dyDescent="0.3">
      <c r="C1205" s="1" t="s">
        <v>973</v>
      </c>
      <c r="D1205" s="1" t="s">
        <v>3092</v>
      </c>
      <c r="E1205" s="1" t="s">
        <v>2090</v>
      </c>
      <c r="F1205" s="1" t="s">
        <v>4</v>
      </c>
      <c r="G1205" s="1"/>
      <c r="H1205" s="1"/>
      <c r="I1205" s="1"/>
      <c r="J1205" s="1" t="s">
        <v>3668</v>
      </c>
      <c r="K1205">
        <f>_xlfn.XLOOKUP(L_CC[[#This Row],[PC center]],L_PC[Profit center],L_PC[PC name])</f>
        <v>0</v>
      </c>
      <c r="L1205" t="str">
        <f>_xlfn.XLOOKUP(L_CC[[#This Row],[Fund center]],L_FC[Fund center],L_FC[Site],"")</f>
        <v>TBG</v>
      </c>
      <c r="M1205" s="4">
        <v>0</v>
      </c>
      <c r="N1205" s="4">
        <v>0</v>
      </c>
      <c r="O1205" s="4" t="str">
        <v>9000906031_</v>
      </c>
      <c r="P1205" s="4" t="str">
        <v>9000906031_</v>
      </c>
      <c r="Q1205" s="4" t="str">
        <v>VNCTBG/Khối VH</v>
      </c>
      <c r="R1205" s="4" t="e">
        <v>#N/A</v>
      </c>
      <c r="S1205" s="4" t="str">
        <v>-</v>
      </c>
    </row>
    <row r="1206" spans="3:19" ht="12.75" customHeight="1" x14ac:dyDescent="0.3">
      <c r="C1206" s="1" t="s">
        <v>974</v>
      </c>
      <c r="D1206" s="1" t="s">
        <v>3093</v>
      </c>
      <c r="E1206" s="1" t="s">
        <v>2090</v>
      </c>
      <c r="F1206" s="1" t="s">
        <v>4</v>
      </c>
      <c r="G1206" s="1"/>
      <c r="H1206" s="1"/>
      <c r="I1206" s="1"/>
      <c r="J1206" s="1" t="s">
        <v>3668</v>
      </c>
      <c r="K1206">
        <f>_xlfn.XLOOKUP(L_CC[[#This Row],[PC center]],L_PC[Profit center],L_PC[PC name])</f>
        <v>0</v>
      </c>
      <c r="L1206" t="str">
        <f>_xlfn.XLOOKUP(L_CC[[#This Row],[Fund center]],L_FC[Fund center],L_FC[Site],"")</f>
        <v>TBG</v>
      </c>
      <c r="M1206" s="4">
        <v>0</v>
      </c>
      <c r="N1206" s="4">
        <v>0</v>
      </c>
      <c r="O1206" s="4" t="str">
        <v>9000906032_</v>
      </c>
      <c r="P1206" s="4" t="str">
        <v>9000906032_</v>
      </c>
      <c r="Q1206" s="4" t="str">
        <v>VNCTBG/Khối VH</v>
      </c>
      <c r="R1206" s="4" t="e">
        <v>#N/A</v>
      </c>
      <c r="S1206" s="4" t="str">
        <v>-</v>
      </c>
    </row>
    <row r="1207" spans="3:19" ht="12.75" customHeight="1" x14ac:dyDescent="0.3">
      <c r="C1207" s="1" t="s">
        <v>975</v>
      </c>
      <c r="D1207" s="1" t="s">
        <v>976</v>
      </c>
      <c r="E1207" s="1" t="s">
        <v>2090</v>
      </c>
      <c r="F1207" s="1" t="s">
        <v>4</v>
      </c>
      <c r="G1207" s="1"/>
      <c r="H1207" s="1"/>
      <c r="I1207" s="1"/>
      <c r="J1207" s="1" t="s">
        <v>3668</v>
      </c>
      <c r="K1207">
        <f>_xlfn.XLOOKUP(L_CC[[#This Row],[PC center]],L_PC[Profit center],L_PC[PC name])</f>
        <v>0</v>
      </c>
      <c r="L1207" t="str">
        <f>_xlfn.XLOOKUP(L_CC[[#This Row],[Fund center]],L_FC[Fund center],L_FC[Site],"")</f>
        <v>TBG</v>
      </c>
      <c r="M1207" s="4">
        <v>0</v>
      </c>
      <c r="N1207" s="4">
        <v>0</v>
      </c>
      <c r="O1207" s="4" t="str">
        <v>9000906033_</v>
      </c>
      <c r="P1207" s="4" t="str">
        <v>9000906033_</v>
      </c>
      <c r="Q1207" s="4" t="str">
        <v>VNCTBG/Khối VH</v>
      </c>
      <c r="R1207" s="4" t="e">
        <v>#N/A</v>
      </c>
      <c r="S1207" s="4" t="str">
        <v>-</v>
      </c>
    </row>
    <row r="1208" spans="3:19" ht="12.75" customHeight="1" x14ac:dyDescent="0.3">
      <c r="C1208" s="1" t="s">
        <v>977</v>
      </c>
      <c r="D1208" s="1" t="s">
        <v>978</v>
      </c>
      <c r="E1208" s="1" t="s">
        <v>2090</v>
      </c>
      <c r="F1208" s="1" t="s">
        <v>4</v>
      </c>
      <c r="G1208" s="1"/>
      <c r="H1208" s="1"/>
      <c r="I1208" s="1"/>
      <c r="J1208" s="1" t="s">
        <v>3668</v>
      </c>
      <c r="K1208">
        <f>_xlfn.XLOOKUP(L_CC[[#This Row],[PC center]],L_PC[Profit center],L_PC[PC name])</f>
        <v>0</v>
      </c>
      <c r="L1208" t="str">
        <f>_xlfn.XLOOKUP(L_CC[[#This Row],[Fund center]],L_FC[Fund center],L_FC[Site],"")</f>
        <v>TBG</v>
      </c>
      <c r="M1208" s="4">
        <v>0</v>
      </c>
      <c r="N1208" s="4">
        <v>0</v>
      </c>
      <c r="O1208" s="4" t="str">
        <v>9000906034_</v>
      </c>
      <c r="P1208" s="4" t="str">
        <v>9000906034_</v>
      </c>
      <c r="Q1208" s="4" t="str">
        <v>VNCTBG/Khối VH</v>
      </c>
      <c r="R1208" s="4" t="e">
        <v>#N/A</v>
      </c>
      <c r="S1208" s="4" t="str">
        <v>-</v>
      </c>
    </row>
    <row r="1209" spans="3:19" ht="12.75" customHeight="1" x14ac:dyDescent="0.3">
      <c r="C1209" s="1" t="s">
        <v>979</v>
      </c>
      <c r="D1209" s="1" t="s">
        <v>3094</v>
      </c>
      <c r="E1209" s="1" t="s">
        <v>2090</v>
      </c>
      <c r="F1209" s="1" t="s">
        <v>4</v>
      </c>
      <c r="G1209" s="1"/>
      <c r="H1209" s="1"/>
      <c r="I1209" s="1"/>
      <c r="J1209" s="1" t="s">
        <v>3668</v>
      </c>
      <c r="K1209">
        <f>_xlfn.XLOOKUP(L_CC[[#This Row],[PC center]],L_PC[Profit center],L_PC[PC name])</f>
        <v>0</v>
      </c>
      <c r="L1209" t="str">
        <f>_xlfn.XLOOKUP(L_CC[[#This Row],[Fund center]],L_FC[Fund center],L_FC[Site],"")</f>
        <v>TBG</v>
      </c>
      <c r="M1209" s="4">
        <v>0</v>
      </c>
      <c r="N1209" s="4">
        <v>0</v>
      </c>
      <c r="O1209" s="4" t="str">
        <v>9000906035_</v>
      </c>
      <c r="P1209" s="4" t="str">
        <v>9000906035_</v>
      </c>
      <c r="Q1209" s="4" t="str">
        <v>VNCTBG/Khối VH</v>
      </c>
      <c r="R1209" s="4" t="e">
        <v>#N/A</v>
      </c>
      <c r="S1209" s="4" t="str">
        <v>-</v>
      </c>
    </row>
    <row r="1210" spans="3:19" ht="12.75" customHeight="1" x14ac:dyDescent="0.3">
      <c r="C1210" s="1" t="s">
        <v>980</v>
      </c>
      <c r="D1210" s="1" t="s">
        <v>3095</v>
      </c>
      <c r="E1210" s="1" t="s">
        <v>2090</v>
      </c>
      <c r="F1210" s="1" t="s">
        <v>4</v>
      </c>
      <c r="G1210" s="1"/>
      <c r="H1210" s="1"/>
      <c r="I1210" s="1"/>
      <c r="J1210" s="1" t="s">
        <v>3668</v>
      </c>
      <c r="K1210">
        <f>_xlfn.XLOOKUP(L_CC[[#This Row],[PC center]],L_PC[Profit center],L_PC[PC name])</f>
        <v>0</v>
      </c>
      <c r="L1210" t="str">
        <f>_xlfn.XLOOKUP(L_CC[[#This Row],[Fund center]],L_FC[Fund center],L_FC[Site],"")</f>
        <v>TBG</v>
      </c>
      <c r="M1210" s="4">
        <v>0</v>
      </c>
      <c r="N1210" s="4">
        <v>0</v>
      </c>
      <c r="O1210" s="4" t="str">
        <v>9000906036_</v>
      </c>
      <c r="P1210" s="4" t="str">
        <v>9000906036_</v>
      </c>
      <c r="Q1210" s="4" t="str">
        <v>VNCTBG/Khối VH</v>
      </c>
      <c r="R1210" s="4" t="e">
        <v>#N/A</v>
      </c>
      <c r="S1210" s="4" t="str">
        <v>-</v>
      </c>
    </row>
    <row r="1211" spans="3:19" ht="12.75" customHeight="1" x14ac:dyDescent="0.3">
      <c r="C1211" s="1" t="s">
        <v>981</v>
      </c>
      <c r="D1211" s="1" t="s">
        <v>3096</v>
      </c>
      <c r="E1211" s="1" t="s">
        <v>2090</v>
      </c>
      <c r="F1211" s="1" t="s">
        <v>4</v>
      </c>
      <c r="G1211" s="1"/>
      <c r="H1211" s="1"/>
      <c r="I1211" s="1"/>
      <c r="J1211" s="1" t="s">
        <v>3668</v>
      </c>
      <c r="K1211">
        <f>_xlfn.XLOOKUP(L_CC[[#This Row],[PC center]],L_PC[Profit center],L_PC[PC name])</f>
        <v>0</v>
      </c>
      <c r="L1211" t="str">
        <f>_xlfn.XLOOKUP(L_CC[[#This Row],[Fund center]],L_FC[Fund center],L_FC[Site],"")</f>
        <v>TBG</v>
      </c>
      <c r="M1211" s="4">
        <v>0</v>
      </c>
      <c r="N1211" s="4">
        <v>0</v>
      </c>
      <c r="O1211" s="4" t="str">
        <v>9000906037_</v>
      </c>
      <c r="P1211" s="4" t="str">
        <v>9000906037_</v>
      </c>
      <c r="Q1211" s="4" t="str">
        <v>VNCTBG/Khối VH</v>
      </c>
      <c r="R1211" s="4" t="e">
        <v>#N/A</v>
      </c>
      <c r="S1211" s="4" t="str">
        <v>-</v>
      </c>
    </row>
    <row r="1212" spans="3:19" ht="12.75" customHeight="1" x14ac:dyDescent="0.3">
      <c r="C1212" s="1" t="s">
        <v>982</v>
      </c>
      <c r="D1212" s="1" t="s">
        <v>3097</v>
      </c>
      <c r="E1212" s="1" t="s">
        <v>2090</v>
      </c>
      <c r="F1212" s="1" t="s">
        <v>4</v>
      </c>
      <c r="G1212" s="1"/>
      <c r="H1212" s="1"/>
      <c r="I1212" s="1"/>
      <c r="J1212" s="1" t="s">
        <v>3668</v>
      </c>
      <c r="K1212">
        <f>_xlfn.XLOOKUP(L_CC[[#This Row],[PC center]],L_PC[Profit center],L_PC[PC name])</f>
        <v>0</v>
      </c>
      <c r="L1212" t="str">
        <f>_xlfn.XLOOKUP(L_CC[[#This Row],[Fund center]],L_FC[Fund center],L_FC[Site],"")</f>
        <v>TBG</v>
      </c>
      <c r="M1212" s="4">
        <v>0</v>
      </c>
      <c r="N1212" s="4">
        <v>0</v>
      </c>
      <c r="O1212" s="4" t="str">
        <v>9000906038_</v>
      </c>
      <c r="P1212" s="4" t="str">
        <v>9000906038_</v>
      </c>
      <c r="Q1212" s="4" t="str">
        <v>VNCTBG/Khối VH</v>
      </c>
      <c r="R1212" s="4" t="e">
        <v>#N/A</v>
      </c>
      <c r="S1212" s="4" t="str">
        <v>-</v>
      </c>
    </row>
    <row r="1213" spans="3:19" ht="12.75" customHeight="1" x14ac:dyDescent="0.3">
      <c r="C1213" s="1" t="s">
        <v>983</v>
      </c>
      <c r="D1213" s="1" t="s">
        <v>3098</v>
      </c>
      <c r="E1213" s="1" t="s">
        <v>2090</v>
      </c>
      <c r="F1213" s="1" t="s">
        <v>4</v>
      </c>
      <c r="G1213" s="1"/>
      <c r="H1213" s="1"/>
      <c r="I1213" s="1"/>
      <c r="J1213" s="1" t="s">
        <v>3668</v>
      </c>
      <c r="K1213">
        <f>_xlfn.XLOOKUP(L_CC[[#This Row],[PC center]],L_PC[Profit center],L_PC[PC name])</f>
        <v>0</v>
      </c>
      <c r="L1213" t="str">
        <f>_xlfn.XLOOKUP(L_CC[[#This Row],[Fund center]],L_FC[Fund center],L_FC[Site],"")</f>
        <v>TBG</v>
      </c>
      <c r="M1213" s="4">
        <v>0</v>
      </c>
      <c r="N1213" s="4">
        <v>0</v>
      </c>
      <c r="O1213" s="4" t="str">
        <v>9000906039_</v>
      </c>
      <c r="P1213" s="4" t="str">
        <v>9000906039_</v>
      </c>
      <c r="Q1213" s="4" t="str">
        <v>VNCTBG/Khối VH</v>
      </c>
      <c r="R1213" s="4" t="e">
        <v>#N/A</v>
      </c>
      <c r="S1213" s="4" t="str">
        <v>-</v>
      </c>
    </row>
    <row r="1214" spans="3:19" ht="12.75" customHeight="1" x14ac:dyDescent="0.3">
      <c r="C1214" s="1" t="s">
        <v>984</v>
      </c>
      <c r="D1214" s="1" t="s">
        <v>3099</v>
      </c>
      <c r="E1214" s="1" t="s">
        <v>2090</v>
      </c>
      <c r="F1214" s="1" t="s">
        <v>4</v>
      </c>
      <c r="G1214" s="1"/>
      <c r="H1214" s="1"/>
      <c r="I1214" s="1"/>
      <c r="J1214" s="1" t="s">
        <v>3668</v>
      </c>
      <c r="K1214">
        <f>_xlfn.XLOOKUP(L_CC[[#This Row],[PC center]],L_PC[Profit center],L_PC[PC name])</f>
        <v>0</v>
      </c>
      <c r="L1214" t="str">
        <f>_xlfn.XLOOKUP(L_CC[[#This Row],[Fund center]],L_FC[Fund center],L_FC[Site],"")</f>
        <v>TBG</v>
      </c>
      <c r="M1214" s="4">
        <v>0</v>
      </c>
      <c r="N1214" s="4">
        <v>0</v>
      </c>
      <c r="O1214" s="4" t="str">
        <v>9000906040_</v>
      </c>
      <c r="P1214" s="4" t="str">
        <v>9000906040_</v>
      </c>
      <c r="Q1214" s="4" t="str">
        <v>VNCTBG/Khối VH</v>
      </c>
      <c r="R1214" s="4" t="e">
        <v>#N/A</v>
      </c>
      <c r="S1214" s="4" t="str">
        <v>-</v>
      </c>
    </row>
    <row r="1215" spans="3:19" ht="12.75" customHeight="1" x14ac:dyDescent="0.3">
      <c r="C1215" s="1" t="s">
        <v>985</v>
      </c>
      <c r="D1215" s="1" t="s">
        <v>3100</v>
      </c>
      <c r="E1215" s="1" t="s">
        <v>2090</v>
      </c>
      <c r="F1215" s="1" t="s">
        <v>4</v>
      </c>
      <c r="G1215" s="1"/>
      <c r="H1215" s="1"/>
      <c r="I1215" s="1"/>
      <c r="J1215" s="1" t="s">
        <v>3668</v>
      </c>
      <c r="K1215">
        <f>_xlfn.XLOOKUP(L_CC[[#This Row],[PC center]],L_PC[Profit center],L_PC[PC name])</f>
        <v>0</v>
      </c>
      <c r="L1215" t="str">
        <f>_xlfn.XLOOKUP(L_CC[[#This Row],[Fund center]],L_FC[Fund center],L_FC[Site],"")</f>
        <v>TBG</v>
      </c>
      <c r="M1215" s="4">
        <v>0</v>
      </c>
      <c r="N1215" s="4">
        <v>0</v>
      </c>
      <c r="O1215" s="4" t="str">
        <v>9000906041_</v>
      </c>
      <c r="P1215" s="4" t="str">
        <v>9000906041_</v>
      </c>
      <c r="Q1215" s="4" t="str">
        <v>VNCTBG/Khối VH</v>
      </c>
      <c r="R1215" s="4" t="e">
        <v>#N/A</v>
      </c>
      <c r="S1215" s="4" t="str">
        <v>-</v>
      </c>
    </row>
    <row r="1216" spans="3:19" ht="12.75" customHeight="1" x14ac:dyDescent="0.3">
      <c r="C1216" s="1" t="s">
        <v>986</v>
      </c>
      <c r="D1216" s="1" t="s">
        <v>3156</v>
      </c>
      <c r="E1216" s="1" t="s">
        <v>2090</v>
      </c>
      <c r="F1216" s="1" t="s">
        <v>4</v>
      </c>
      <c r="G1216" s="1"/>
      <c r="H1216" s="1"/>
      <c r="I1216" s="1"/>
      <c r="J1216" s="1" t="s">
        <v>3668</v>
      </c>
      <c r="K1216">
        <f>_xlfn.XLOOKUP(L_CC[[#This Row],[PC center]],L_PC[Profit center],L_PC[PC name])</f>
        <v>0</v>
      </c>
      <c r="L1216" t="str">
        <f>_xlfn.XLOOKUP(L_CC[[#This Row],[Fund center]],L_FC[Fund center],L_FC[Site],"")</f>
        <v>TBG</v>
      </c>
      <c r="M1216" s="4">
        <v>0</v>
      </c>
      <c r="N1216" s="4">
        <v>0</v>
      </c>
      <c r="O1216" s="4" t="str">
        <v>9000906042_</v>
      </c>
      <c r="P1216" s="4" t="str">
        <v>9000906042_</v>
      </c>
      <c r="Q1216" s="4" t="str">
        <v>VNCTBG/Khối VH</v>
      </c>
      <c r="R1216" s="4" t="e">
        <v>#N/A</v>
      </c>
      <c r="S1216" s="4" t="str">
        <v>-</v>
      </c>
    </row>
    <row r="1217" spans="3:19" ht="12.75" customHeight="1" x14ac:dyDescent="0.3">
      <c r="C1217" s="1" t="s">
        <v>3267</v>
      </c>
      <c r="D1217" s="1" t="s">
        <v>3268</v>
      </c>
      <c r="E1217" s="1" t="s">
        <v>2090</v>
      </c>
      <c r="F1217" s="1" t="s">
        <v>4</v>
      </c>
      <c r="G1217" s="1"/>
      <c r="H1217" s="1"/>
      <c r="I1217" s="1"/>
      <c r="J1217" s="1" t="s">
        <v>3668</v>
      </c>
      <c r="K1217">
        <f>_xlfn.XLOOKUP(L_CC[[#This Row],[PC center]],L_PC[Profit center],L_PC[PC name])</f>
        <v>0</v>
      </c>
      <c r="L1217" t="str">
        <f>_xlfn.XLOOKUP(L_CC[[#This Row],[Fund center]],L_FC[Fund center],L_FC[Site],"")</f>
        <v>TBG</v>
      </c>
      <c r="M1217" s="4">
        <v>0</v>
      </c>
      <c r="N1217" s="4">
        <v>0</v>
      </c>
      <c r="O1217" s="4" t="str">
        <v>9000906043_</v>
      </c>
      <c r="P1217" s="4" t="str">
        <v>9000906043_</v>
      </c>
      <c r="Q1217" s="4" t="str">
        <v>VNCTBG/Khối VH</v>
      </c>
      <c r="R1217" s="4" t="e">
        <v>#N/A</v>
      </c>
      <c r="S1217" s="4" t="str">
        <v>-</v>
      </c>
    </row>
    <row r="1218" spans="3:19" ht="12.75" customHeight="1" x14ac:dyDescent="0.3">
      <c r="C1218" s="1" t="s">
        <v>3101</v>
      </c>
      <c r="D1218" s="1" t="s">
        <v>3102</v>
      </c>
      <c r="E1218" s="1" t="s">
        <v>2090</v>
      </c>
      <c r="F1218" s="1" t="s">
        <v>4</v>
      </c>
      <c r="G1218" s="1"/>
      <c r="H1218" s="1"/>
      <c r="I1218" s="1"/>
      <c r="J1218" s="1" t="s">
        <v>3668</v>
      </c>
      <c r="K1218">
        <f>_xlfn.XLOOKUP(L_CC[[#This Row],[PC center]],L_PC[Profit center],L_PC[PC name])</f>
        <v>0</v>
      </c>
      <c r="L1218" t="str">
        <f>_xlfn.XLOOKUP(L_CC[[#This Row],[Fund center]],L_FC[Fund center],L_FC[Site],"")</f>
        <v>TBG</v>
      </c>
      <c r="M1218" s="4">
        <v>0</v>
      </c>
      <c r="N1218" s="4">
        <v>0</v>
      </c>
      <c r="O1218" s="4" t="str">
        <v>9000906044_</v>
      </c>
      <c r="P1218" s="4" t="str">
        <v>9000906044_</v>
      </c>
      <c r="Q1218" s="4" t="str">
        <v>VNCTBG/Khối VH</v>
      </c>
      <c r="R1218" s="4" t="e">
        <v>#N/A</v>
      </c>
      <c r="S1218" s="4" t="str">
        <v>-</v>
      </c>
    </row>
    <row r="1219" spans="3:19" ht="12.75" customHeight="1" x14ac:dyDescent="0.3">
      <c r="C1219" s="1" t="s">
        <v>3103</v>
      </c>
      <c r="D1219" s="1" t="s">
        <v>3104</v>
      </c>
      <c r="E1219" s="1" t="s">
        <v>2090</v>
      </c>
      <c r="F1219" s="1" t="s">
        <v>4</v>
      </c>
      <c r="G1219" s="1"/>
      <c r="H1219" s="1"/>
      <c r="I1219" s="1"/>
      <c r="J1219" s="1" t="s">
        <v>3668</v>
      </c>
      <c r="K1219">
        <f>_xlfn.XLOOKUP(L_CC[[#This Row],[PC center]],L_PC[Profit center],L_PC[PC name])</f>
        <v>0</v>
      </c>
      <c r="L1219" t="str">
        <f>_xlfn.XLOOKUP(L_CC[[#This Row],[Fund center]],L_FC[Fund center],L_FC[Site],"")</f>
        <v>TBG</v>
      </c>
      <c r="M1219" s="4">
        <v>0</v>
      </c>
      <c r="N1219" s="4">
        <v>0</v>
      </c>
      <c r="O1219" s="4" t="str">
        <v>9000906045_</v>
      </c>
      <c r="P1219" s="4" t="str">
        <v>9000906045_</v>
      </c>
      <c r="Q1219" s="4" t="str">
        <v>VNCTBG/Khối VH</v>
      </c>
      <c r="R1219" s="4" t="e">
        <v>#N/A</v>
      </c>
      <c r="S1219" s="4" t="str">
        <v>-</v>
      </c>
    </row>
    <row r="1220" spans="3:19" ht="12.75" customHeight="1" x14ac:dyDescent="0.3">
      <c r="C1220" s="1" t="s">
        <v>3105</v>
      </c>
      <c r="D1220" s="1" t="s">
        <v>3106</v>
      </c>
      <c r="E1220" s="1" t="s">
        <v>2090</v>
      </c>
      <c r="F1220" s="1" t="s">
        <v>4</v>
      </c>
      <c r="G1220" s="1"/>
      <c r="H1220" s="1"/>
      <c r="I1220" s="1"/>
      <c r="J1220" s="1" t="s">
        <v>3668</v>
      </c>
      <c r="K1220">
        <f>_xlfn.XLOOKUP(L_CC[[#This Row],[PC center]],L_PC[Profit center],L_PC[PC name])</f>
        <v>0</v>
      </c>
      <c r="L1220" t="str">
        <f>_xlfn.XLOOKUP(L_CC[[#This Row],[Fund center]],L_FC[Fund center],L_FC[Site],"")</f>
        <v>TBG</v>
      </c>
      <c r="M1220" s="4">
        <v>0</v>
      </c>
      <c r="N1220" s="4">
        <v>0</v>
      </c>
      <c r="O1220" s="4" t="str">
        <v>9000906046_</v>
      </c>
      <c r="P1220" s="4" t="str">
        <v>9000906046_</v>
      </c>
      <c r="Q1220" s="4" t="str">
        <v>VNCTBG/Khối VH</v>
      </c>
      <c r="R1220" s="4" t="e">
        <v>#N/A</v>
      </c>
      <c r="S1220" s="4" t="str">
        <v>-</v>
      </c>
    </row>
    <row r="1221" spans="3:19" ht="12.75" customHeight="1" x14ac:dyDescent="0.3">
      <c r="C1221" s="1" t="s">
        <v>3107</v>
      </c>
      <c r="D1221" s="1" t="s">
        <v>3108</v>
      </c>
      <c r="E1221" s="1" t="s">
        <v>2090</v>
      </c>
      <c r="F1221" s="1" t="s">
        <v>4</v>
      </c>
      <c r="G1221" s="1"/>
      <c r="H1221" s="1"/>
      <c r="I1221" s="1"/>
      <c r="J1221" s="1" t="s">
        <v>3668</v>
      </c>
      <c r="K1221">
        <f>_xlfn.XLOOKUP(L_CC[[#This Row],[PC center]],L_PC[Profit center],L_PC[PC name])</f>
        <v>0</v>
      </c>
      <c r="L1221" t="str">
        <f>_xlfn.XLOOKUP(L_CC[[#This Row],[Fund center]],L_FC[Fund center],L_FC[Site],"")</f>
        <v>TBG</v>
      </c>
      <c r="M1221" s="4">
        <v>0</v>
      </c>
      <c r="N1221" s="4">
        <v>0</v>
      </c>
      <c r="O1221" s="4" t="str">
        <v>9000906047_</v>
      </c>
      <c r="P1221" s="4" t="str">
        <v>9000906047_</v>
      </c>
      <c r="Q1221" s="4" t="str">
        <v>VNCTBG/Khối VH</v>
      </c>
      <c r="R1221" s="4" t="e">
        <v>#N/A</v>
      </c>
      <c r="S1221" s="4" t="str">
        <v>-</v>
      </c>
    </row>
    <row r="1222" spans="3:19" ht="12.75" customHeight="1" x14ac:dyDescent="0.3">
      <c r="C1222" s="1" t="s">
        <v>3109</v>
      </c>
      <c r="D1222" s="1" t="s">
        <v>3110</v>
      </c>
      <c r="E1222" s="1" t="s">
        <v>2090</v>
      </c>
      <c r="F1222" s="1" t="s">
        <v>4</v>
      </c>
      <c r="G1222" s="1"/>
      <c r="H1222" s="1"/>
      <c r="I1222" s="1"/>
      <c r="J1222" s="1" t="s">
        <v>3668</v>
      </c>
      <c r="K1222">
        <f>_xlfn.XLOOKUP(L_CC[[#This Row],[PC center]],L_PC[Profit center],L_PC[PC name])</f>
        <v>0</v>
      </c>
      <c r="L1222" t="str">
        <f>_xlfn.XLOOKUP(L_CC[[#This Row],[Fund center]],L_FC[Fund center],L_FC[Site],"")</f>
        <v>TBG</v>
      </c>
      <c r="M1222" s="4">
        <v>0</v>
      </c>
      <c r="N1222" s="4">
        <v>0</v>
      </c>
      <c r="O1222" s="4" t="str">
        <v>9000906048_</v>
      </c>
      <c r="P1222" s="4" t="str">
        <v>9000906048_</v>
      </c>
      <c r="Q1222" s="4" t="str">
        <v>VNCTBG/Khối VH</v>
      </c>
      <c r="R1222" s="4" t="e">
        <v>#N/A</v>
      </c>
      <c r="S1222" s="4" t="str">
        <v>-</v>
      </c>
    </row>
    <row r="1223" spans="3:19" ht="12.75" customHeight="1" x14ac:dyDescent="0.3">
      <c r="C1223" s="1" t="s">
        <v>987</v>
      </c>
      <c r="D1223" s="1" t="s">
        <v>3111</v>
      </c>
      <c r="E1223" s="1" t="s">
        <v>2090</v>
      </c>
      <c r="F1223" s="1" t="s">
        <v>4</v>
      </c>
      <c r="G1223" s="1"/>
      <c r="H1223" s="1"/>
      <c r="I1223" s="1"/>
      <c r="J1223" s="1" t="s">
        <v>3668</v>
      </c>
      <c r="K1223">
        <f>_xlfn.XLOOKUP(L_CC[[#This Row],[PC center]],L_PC[Profit center],L_PC[PC name])</f>
        <v>0</v>
      </c>
      <c r="L1223" t="str">
        <f>_xlfn.XLOOKUP(L_CC[[#This Row],[Fund center]],L_FC[Fund center],L_FC[Site],"")</f>
        <v>TBG</v>
      </c>
      <c r="M1223" s="4">
        <v>0</v>
      </c>
      <c r="N1223" s="4">
        <v>0</v>
      </c>
      <c r="O1223" s="4" t="str">
        <v>9000907000_</v>
      </c>
      <c r="P1223" s="4" t="str">
        <v>9000907000_</v>
      </c>
      <c r="Q1223" s="4" t="str">
        <v>VNCTBG/Khối VH</v>
      </c>
      <c r="R1223" s="4" t="e">
        <v>#N/A</v>
      </c>
      <c r="S1223" s="4" t="str">
        <v>-</v>
      </c>
    </row>
    <row r="1224" spans="3:19" ht="12.75" customHeight="1" x14ac:dyDescent="0.3">
      <c r="C1224" s="1" t="s">
        <v>3112</v>
      </c>
      <c r="D1224" s="1" t="s">
        <v>3113</v>
      </c>
      <c r="E1224" s="1" t="s">
        <v>2082</v>
      </c>
      <c r="F1224" s="1" t="s">
        <v>4</v>
      </c>
      <c r="G1224" s="1"/>
      <c r="H1224" s="1"/>
      <c r="I1224" s="1"/>
      <c r="J1224" s="1" t="s">
        <v>3690</v>
      </c>
      <c r="K1224">
        <f>_xlfn.XLOOKUP(L_CC[[#This Row],[PC center]],L_PC[Profit center],L_PC[PC name])</f>
        <v>0</v>
      </c>
      <c r="L1224" t="str">
        <f>_xlfn.XLOOKUP(L_CC[[#This Row],[Fund center]],L_FC[Fund center],L_FC[Site],"")</f>
        <v>CNC</v>
      </c>
      <c r="M1224" s="4">
        <v>0</v>
      </c>
      <c r="N1224" s="4">
        <v>0</v>
      </c>
      <c r="O1224" s="4" t="str">
        <v>9100000000_</v>
      </c>
      <c r="P1224" s="4" t="str">
        <v>9100000000_</v>
      </c>
      <c r="Q1224" s="4" t="str">
        <v>CNC/BP chung</v>
      </c>
      <c r="R1224" s="4" t="e">
        <v>#N/A</v>
      </c>
      <c r="S1224" s="4" t="str">
        <v>-</v>
      </c>
    </row>
    <row r="1225" spans="3:19" ht="12.75" customHeight="1" x14ac:dyDescent="0.3">
      <c r="C1225" s="1" t="s">
        <v>988</v>
      </c>
      <c r="D1225" s="1" t="s">
        <v>3114</v>
      </c>
      <c r="E1225" s="1" t="s">
        <v>2082</v>
      </c>
      <c r="F1225" s="1" t="s">
        <v>4</v>
      </c>
      <c r="G1225" s="1"/>
      <c r="H1225" s="1"/>
      <c r="I1225" s="1"/>
      <c r="J1225" s="1" t="s">
        <v>3690</v>
      </c>
      <c r="K1225">
        <f>_xlfn.XLOOKUP(L_CC[[#This Row],[PC center]],L_PC[Profit center],L_PC[PC name])</f>
        <v>0</v>
      </c>
      <c r="L1225" t="str">
        <f>_xlfn.XLOOKUP(L_CC[[#This Row],[Fund center]],L_FC[Fund center],L_FC[Site],"")</f>
        <v>CNC</v>
      </c>
      <c r="M1225" s="4">
        <v>0</v>
      </c>
      <c r="N1225" s="4">
        <v>0</v>
      </c>
      <c r="O1225" s="4" t="str">
        <v>9100100000_</v>
      </c>
      <c r="P1225" s="4" t="str">
        <v>9100100000_</v>
      </c>
      <c r="Q1225" s="4" t="str">
        <v>CNC/BP chung</v>
      </c>
      <c r="R1225" s="4" t="e">
        <v>#N/A</v>
      </c>
      <c r="S1225" s="4" t="str">
        <v>-</v>
      </c>
    </row>
    <row r="1226" spans="3:19" ht="12.75" customHeight="1" x14ac:dyDescent="0.3">
      <c r="C1226" s="1" t="s">
        <v>989</v>
      </c>
      <c r="D1226" s="1" t="s">
        <v>3115</v>
      </c>
      <c r="E1226" s="1" t="s">
        <v>2082</v>
      </c>
      <c r="F1226" s="1" t="s">
        <v>4</v>
      </c>
      <c r="G1226" s="1"/>
      <c r="H1226" s="1"/>
      <c r="I1226" s="1"/>
      <c r="J1226" s="1" t="s">
        <v>3690</v>
      </c>
      <c r="K1226">
        <f>_xlfn.XLOOKUP(L_CC[[#This Row],[PC center]],L_PC[Profit center],L_PC[PC name])</f>
        <v>0</v>
      </c>
      <c r="L1226" t="str">
        <f>_xlfn.XLOOKUP(L_CC[[#This Row],[Fund center]],L_FC[Fund center],L_FC[Site],"")</f>
        <v>CNC</v>
      </c>
      <c r="M1226" s="4">
        <v>0</v>
      </c>
      <c r="N1226" s="4">
        <v>0</v>
      </c>
      <c r="O1226" s="4" t="str">
        <v>9100101000_</v>
      </c>
      <c r="P1226" s="4" t="str">
        <v>9100101000_</v>
      </c>
      <c r="Q1226" s="4" t="str">
        <v>CNC/BP chung</v>
      </c>
      <c r="R1226" s="4" t="e">
        <v>#N/A</v>
      </c>
      <c r="S1226" s="4" t="str">
        <v>-</v>
      </c>
    </row>
    <row r="1227" spans="3:19" ht="12.75" customHeight="1" x14ac:dyDescent="0.3">
      <c r="C1227" s="1" t="s">
        <v>990</v>
      </c>
      <c r="D1227" s="1" t="s">
        <v>3116</v>
      </c>
      <c r="E1227" s="1" t="s">
        <v>2082</v>
      </c>
      <c r="F1227" s="1" t="s">
        <v>4</v>
      </c>
      <c r="G1227" s="1"/>
      <c r="H1227" s="1"/>
      <c r="I1227" s="1"/>
      <c r="J1227" s="1" t="s">
        <v>3690</v>
      </c>
      <c r="K1227">
        <f>_xlfn.XLOOKUP(L_CC[[#This Row],[PC center]],L_PC[Profit center],L_PC[PC name])</f>
        <v>0</v>
      </c>
      <c r="L1227" t="str">
        <f>_xlfn.XLOOKUP(L_CC[[#This Row],[Fund center]],L_FC[Fund center],L_FC[Site],"")</f>
        <v>CNC</v>
      </c>
      <c r="M1227" s="4">
        <v>0</v>
      </c>
      <c r="N1227" s="4">
        <v>0</v>
      </c>
      <c r="O1227" s="4" t="str">
        <v>9100105000_</v>
      </c>
      <c r="P1227" s="4" t="str">
        <v>9100105000_</v>
      </c>
      <c r="Q1227" s="4" t="str">
        <v>CNC/BP chung</v>
      </c>
      <c r="R1227" s="4" t="e">
        <v>#N/A</v>
      </c>
      <c r="S1227" s="4" t="str">
        <v>-</v>
      </c>
    </row>
    <row r="1228" spans="3:19" ht="12.75" customHeight="1" x14ac:dyDescent="0.3">
      <c r="C1228" s="1" t="s">
        <v>991</v>
      </c>
      <c r="D1228" s="1" t="s">
        <v>3117</v>
      </c>
      <c r="E1228" s="1" t="s">
        <v>2082</v>
      </c>
      <c r="F1228" s="1" t="s">
        <v>4</v>
      </c>
      <c r="G1228" s="1"/>
      <c r="H1228" s="1"/>
      <c r="I1228" s="1"/>
      <c r="J1228" s="1" t="s">
        <v>3690</v>
      </c>
      <c r="K1228">
        <f>_xlfn.XLOOKUP(L_CC[[#This Row],[PC center]],L_PC[Profit center],L_PC[PC name])</f>
        <v>0</v>
      </c>
      <c r="L1228" t="str">
        <f>_xlfn.XLOOKUP(L_CC[[#This Row],[Fund center]],L_FC[Fund center],L_FC[Site],"")</f>
        <v>CNC</v>
      </c>
      <c r="M1228" s="4">
        <v>0</v>
      </c>
      <c r="N1228" s="4">
        <v>0</v>
      </c>
      <c r="O1228" s="4" t="str">
        <v>9100111000_</v>
      </c>
      <c r="P1228" s="4" t="str">
        <v>9100111000_</v>
      </c>
      <c r="Q1228" s="4" t="str">
        <v>CNC/BP chung</v>
      </c>
      <c r="R1228" s="4" t="e">
        <v>#N/A</v>
      </c>
      <c r="S1228" s="4" t="str">
        <v>-</v>
      </c>
    </row>
    <row r="1229" spans="3:19" ht="12.75" customHeight="1" x14ac:dyDescent="0.3">
      <c r="C1229" s="1" t="s">
        <v>992</v>
      </c>
      <c r="D1229" s="1" t="s">
        <v>3118</v>
      </c>
      <c r="E1229" s="1" t="s">
        <v>2082</v>
      </c>
      <c r="F1229" s="1" t="s">
        <v>4</v>
      </c>
      <c r="G1229" s="1"/>
      <c r="H1229" s="1"/>
      <c r="I1229" s="1"/>
      <c r="J1229" s="1" t="s">
        <v>3690</v>
      </c>
      <c r="K1229">
        <f>_xlfn.XLOOKUP(L_CC[[#This Row],[PC center]],L_PC[Profit center],L_PC[PC name])</f>
        <v>0</v>
      </c>
      <c r="L1229" t="str">
        <f>_xlfn.XLOOKUP(L_CC[[#This Row],[Fund center]],L_FC[Fund center],L_FC[Site],"")</f>
        <v>CNC</v>
      </c>
      <c r="M1229" s="4">
        <v>0</v>
      </c>
      <c r="N1229" s="4">
        <v>0</v>
      </c>
      <c r="O1229" s="4" t="str">
        <v>9100112000_</v>
      </c>
      <c r="P1229" s="4" t="str">
        <v>9100112000_</v>
      </c>
      <c r="Q1229" s="4" t="str">
        <v>CNC/BP chung</v>
      </c>
      <c r="R1229" s="4" t="e">
        <v>#N/A</v>
      </c>
      <c r="S1229" s="4" t="str">
        <v>-</v>
      </c>
    </row>
    <row r="1230" spans="3:19" ht="12.75" customHeight="1" x14ac:dyDescent="0.3">
      <c r="C1230" s="1" t="s">
        <v>993</v>
      </c>
      <c r="D1230" s="1" t="s">
        <v>3119</v>
      </c>
      <c r="E1230" s="1" t="s">
        <v>2082</v>
      </c>
      <c r="F1230" s="1" t="s">
        <v>4</v>
      </c>
      <c r="G1230" s="1"/>
      <c r="H1230" s="1"/>
      <c r="I1230" s="1"/>
      <c r="J1230" s="1" t="s">
        <v>3690</v>
      </c>
      <c r="K1230">
        <f>_xlfn.XLOOKUP(L_CC[[#This Row],[PC center]],L_PC[Profit center],L_PC[PC name])</f>
        <v>0</v>
      </c>
      <c r="L1230" t="str">
        <f>_xlfn.XLOOKUP(L_CC[[#This Row],[Fund center]],L_FC[Fund center],L_FC[Site],"")</f>
        <v>CNC</v>
      </c>
      <c r="M1230" s="4">
        <v>0</v>
      </c>
      <c r="N1230" s="4">
        <v>0</v>
      </c>
      <c r="O1230" s="4" t="str">
        <v>9100901000_</v>
      </c>
      <c r="P1230" s="4" t="str">
        <v>9100901000_</v>
      </c>
      <c r="Q1230" s="4" t="str">
        <v>CNC/BP chung</v>
      </c>
      <c r="R1230" s="4" t="e">
        <v>#N/A</v>
      </c>
      <c r="S1230" s="4" t="str">
        <v>-</v>
      </c>
    </row>
    <row r="1231" spans="3:19" ht="12.75" customHeight="1" x14ac:dyDescent="0.3">
      <c r="C1231" s="1" t="s">
        <v>994</v>
      </c>
      <c r="D1231" s="1" t="s">
        <v>3172</v>
      </c>
      <c r="E1231" s="1" t="s">
        <v>2082</v>
      </c>
      <c r="F1231" s="1" t="s">
        <v>4</v>
      </c>
      <c r="G1231" s="1"/>
      <c r="H1231" s="1"/>
      <c r="I1231" s="1"/>
      <c r="J1231" s="1" t="s">
        <v>3690</v>
      </c>
      <c r="K1231">
        <f>_xlfn.XLOOKUP(L_CC[[#This Row],[PC center]],L_PC[Profit center],L_PC[PC name])</f>
        <v>0</v>
      </c>
      <c r="L1231" t="str">
        <f>_xlfn.XLOOKUP(L_CC[[#This Row],[Fund center]],L_FC[Fund center],L_FC[Site],"")</f>
        <v>CNC</v>
      </c>
      <c r="M1231" s="4">
        <v>0</v>
      </c>
      <c r="N1231" s="4">
        <v>0</v>
      </c>
      <c r="O1231" s="4" t="str">
        <v>9100906011_</v>
      </c>
      <c r="P1231" s="4" t="str">
        <v>9100906011_</v>
      </c>
      <c r="Q1231" s="4" t="str">
        <v>CNC/BP chung</v>
      </c>
      <c r="R1231" s="4" t="e">
        <v>#N/A</v>
      </c>
      <c r="S1231" s="4" t="str">
        <v>-</v>
      </c>
    </row>
    <row r="1232" spans="3:19" ht="12.75" customHeight="1" x14ac:dyDescent="0.3">
      <c r="C1232" s="1" t="s">
        <v>995</v>
      </c>
      <c r="D1232" s="1" t="s">
        <v>3120</v>
      </c>
      <c r="E1232" s="1" t="s">
        <v>2082</v>
      </c>
      <c r="F1232" s="1" t="s">
        <v>4</v>
      </c>
      <c r="G1232" s="1"/>
      <c r="H1232" s="1"/>
      <c r="I1232" s="1"/>
      <c r="J1232" s="1" t="s">
        <v>3690</v>
      </c>
      <c r="K1232">
        <f>_xlfn.XLOOKUP(L_CC[[#This Row],[PC center]],L_PC[Profit center],L_PC[PC name])</f>
        <v>0</v>
      </c>
      <c r="L1232" t="str">
        <f>_xlfn.XLOOKUP(L_CC[[#This Row],[Fund center]],L_FC[Fund center],L_FC[Site],"")</f>
        <v>CNC</v>
      </c>
      <c r="M1232" s="4">
        <v>0</v>
      </c>
      <c r="N1232" s="4">
        <v>0</v>
      </c>
      <c r="O1232" s="4" t="str">
        <v>9100907000_</v>
      </c>
      <c r="P1232" s="4" t="str">
        <v>9100907000_</v>
      </c>
      <c r="Q1232" s="4" t="str">
        <v>CNC/BP chung</v>
      </c>
      <c r="R1232" s="4" t="e">
        <v>#N/A</v>
      </c>
      <c r="S1232" s="4" t="str">
        <v>-</v>
      </c>
    </row>
    <row r="1233" spans="3:19" ht="12.75" customHeight="1" x14ac:dyDescent="0.3">
      <c r="C1233" s="1" t="s">
        <v>996</v>
      </c>
      <c r="D1233" s="1" t="s">
        <v>3121</v>
      </c>
      <c r="E1233" s="1" t="s">
        <v>2082</v>
      </c>
      <c r="F1233" s="1" t="s">
        <v>4</v>
      </c>
      <c r="G1233" s="1"/>
      <c r="H1233" s="1"/>
      <c r="I1233" s="1"/>
      <c r="J1233" s="1" t="s">
        <v>3690</v>
      </c>
      <c r="K1233">
        <f>_xlfn.XLOOKUP(L_CC[[#This Row],[PC center]],L_PC[Profit center],L_PC[PC name])</f>
        <v>0</v>
      </c>
      <c r="L1233" t="str">
        <f>_xlfn.XLOOKUP(L_CC[[#This Row],[Fund center]],L_FC[Fund center],L_FC[Site],"")</f>
        <v>CNC</v>
      </c>
      <c r="M1233" s="4">
        <v>0</v>
      </c>
      <c r="N1233" s="4">
        <v>0</v>
      </c>
      <c r="O1233" s="4" t="str">
        <v>9100908000_</v>
      </c>
      <c r="P1233" s="4" t="str">
        <v>9100908000_</v>
      </c>
      <c r="Q1233" s="4" t="str">
        <v>CNC/BP chung</v>
      </c>
      <c r="R1233" s="4" t="e">
        <v>#N/A</v>
      </c>
      <c r="S1233" s="4" t="str">
        <v>-</v>
      </c>
    </row>
    <row r="1234" spans="3:19" ht="12.75" customHeight="1" x14ac:dyDescent="0.3">
      <c r="C1234" s="1" t="s">
        <v>997</v>
      </c>
      <c r="D1234" s="1" t="s">
        <v>3122</v>
      </c>
      <c r="E1234" s="1" t="s">
        <v>2082</v>
      </c>
      <c r="F1234" s="1" t="s">
        <v>4</v>
      </c>
      <c r="G1234" s="1"/>
      <c r="H1234" s="1"/>
      <c r="I1234" s="1"/>
      <c r="J1234" s="1" t="s">
        <v>3690</v>
      </c>
      <c r="K1234">
        <f>_xlfn.XLOOKUP(L_CC[[#This Row],[PC center]],L_PC[Profit center],L_PC[PC name])</f>
        <v>0</v>
      </c>
      <c r="L1234" t="str">
        <f>_xlfn.XLOOKUP(L_CC[[#This Row],[Fund center]],L_FC[Fund center],L_FC[Site],"")</f>
        <v>CNC</v>
      </c>
      <c r="M1234" s="4">
        <v>0</v>
      </c>
      <c r="N1234" s="4">
        <v>0</v>
      </c>
      <c r="O1234" s="4" t="str">
        <v>9100909000_</v>
      </c>
      <c r="P1234" s="4" t="str">
        <v>9100909000_</v>
      </c>
      <c r="Q1234" s="4" t="str">
        <v>CNC/BP chung</v>
      </c>
      <c r="R1234" s="4" t="e">
        <v>#N/A</v>
      </c>
      <c r="S1234" s="4" t="str">
        <v>-</v>
      </c>
    </row>
    <row r="1235" spans="3:19" ht="12.75" customHeight="1" x14ac:dyDescent="0.3">
      <c r="C1235" s="1" t="s">
        <v>3294</v>
      </c>
      <c r="D1235" s="1" t="s">
        <v>3295</v>
      </c>
      <c r="E1235" s="1" t="s">
        <v>2091</v>
      </c>
      <c r="F1235" s="1" t="s">
        <v>4</v>
      </c>
      <c r="G1235" s="1"/>
      <c r="H1235" s="1"/>
      <c r="I1235" s="1"/>
      <c r="J1235" s="1" t="s">
        <v>3668</v>
      </c>
      <c r="K1235">
        <f>_xlfn.XLOOKUP(L_CC[[#This Row],[PC center]],L_PC[Profit center],L_PC[PC name])</f>
        <v>0</v>
      </c>
      <c r="L1235" t="str">
        <f>_xlfn.XLOOKUP(L_CC[[#This Row],[Fund center]],L_FC[Fund center],L_FC[Site],"")</f>
        <v>MD</v>
      </c>
      <c r="M1235" s="4">
        <v>0</v>
      </c>
      <c r="N1235" s="4">
        <v>0</v>
      </c>
      <c r="O1235" s="4" t="str">
        <v>9300000000_</v>
      </c>
      <c r="P1235" s="4" t="str">
        <v>9300000000_</v>
      </c>
      <c r="Q1235" s="4" t="str">
        <v>VNCMD/Khối VH</v>
      </c>
      <c r="R1235" s="4" t="e">
        <v>#N/A</v>
      </c>
      <c r="S1235" s="4" t="str">
        <v>-</v>
      </c>
    </row>
    <row r="1236" spans="3:19" ht="12.75" customHeight="1" x14ac:dyDescent="0.3">
      <c r="C1236" s="1" t="s">
        <v>3296</v>
      </c>
      <c r="D1236" s="1" t="s">
        <v>3297</v>
      </c>
      <c r="E1236" s="1" t="s">
        <v>2091</v>
      </c>
      <c r="F1236" s="1" t="s">
        <v>4</v>
      </c>
      <c r="G1236" s="1"/>
      <c r="H1236" s="1"/>
      <c r="I1236" s="1"/>
      <c r="J1236" s="1" t="s">
        <v>3668</v>
      </c>
      <c r="K1236">
        <f>_xlfn.XLOOKUP(L_CC[[#This Row],[PC center]],L_PC[Profit center],L_PC[PC name])</f>
        <v>0</v>
      </c>
      <c r="L1236" t="str">
        <f>_xlfn.XLOOKUP(L_CC[[#This Row],[Fund center]],L_FC[Fund center],L_FC[Site],"")</f>
        <v>MD</v>
      </c>
      <c r="M1236" s="4">
        <v>0</v>
      </c>
      <c r="N1236" s="4">
        <v>0</v>
      </c>
      <c r="O1236" s="4" t="str">
        <v>9300100000_</v>
      </c>
      <c r="P1236" s="4" t="str">
        <v>9300100000_</v>
      </c>
      <c r="Q1236" s="4" t="str">
        <v>VNCMD/Khối VH</v>
      </c>
      <c r="R1236" s="4" t="e">
        <v>#N/A</v>
      </c>
      <c r="S1236" s="4" t="str">
        <v>-</v>
      </c>
    </row>
    <row r="1237" spans="3:19" ht="12.75" customHeight="1" x14ac:dyDescent="0.3">
      <c r="C1237" s="1" t="s">
        <v>3298</v>
      </c>
      <c r="D1237" s="1" t="s">
        <v>3299</v>
      </c>
      <c r="E1237" s="1" t="s">
        <v>2091</v>
      </c>
      <c r="F1237" s="1" t="s">
        <v>4</v>
      </c>
      <c r="G1237" s="1"/>
      <c r="H1237" s="1"/>
      <c r="I1237" s="1"/>
      <c r="J1237" s="1" t="s">
        <v>3668</v>
      </c>
      <c r="K1237">
        <f>_xlfn.XLOOKUP(L_CC[[#This Row],[PC center]],L_PC[Profit center],L_PC[PC name])</f>
        <v>0</v>
      </c>
      <c r="L1237" t="str">
        <f>_xlfn.XLOOKUP(L_CC[[#This Row],[Fund center]],L_FC[Fund center],L_FC[Site],"")</f>
        <v>MD</v>
      </c>
      <c r="M1237" s="4">
        <v>0</v>
      </c>
      <c r="N1237" s="4">
        <v>0</v>
      </c>
      <c r="O1237" s="4" t="str">
        <v>9300111000_</v>
      </c>
      <c r="P1237" s="4" t="str">
        <v>9300111000_</v>
      </c>
      <c r="Q1237" s="4" t="str">
        <v>VNCMD/Khối VH</v>
      </c>
      <c r="R1237" s="4" t="e">
        <v>#N/A</v>
      </c>
      <c r="S1237" s="4" t="str">
        <v>-</v>
      </c>
    </row>
    <row r="1238" spans="3:19" ht="12.75" customHeight="1" x14ac:dyDescent="0.3">
      <c r="C1238" s="1" t="s">
        <v>3300</v>
      </c>
      <c r="D1238" s="1" t="s">
        <v>3301</v>
      </c>
      <c r="E1238" s="1" t="s">
        <v>2091</v>
      </c>
      <c r="F1238" s="1" t="s">
        <v>4</v>
      </c>
      <c r="G1238" s="1"/>
      <c r="H1238" s="1"/>
      <c r="I1238" s="1"/>
      <c r="J1238" s="1" t="s">
        <v>3668</v>
      </c>
      <c r="K1238">
        <f>_xlfn.XLOOKUP(L_CC[[#This Row],[PC center]],L_PC[Profit center],L_PC[PC name])</f>
        <v>0</v>
      </c>
      <c r="L1238" t="str">
        <f>_xlfn.XLOOKUP(L_CC[[#This Row],[Fund center]],L_FC[Fund center],L_FC[Site],"")</f>
        <v>MD</v>
      </c>
      <c r="M1238" s="4">
        <v>0</v>
      </c>
      <c r="N1238" s="4">
        <v>0</v>
      </c>
      <c r="O1238" s="4" t="str">
        <v>9300112000_</v>
      </c>
      <c r="P1238" s="4" t="str">
        <v>9300112000_</v>
      </c>
      <c r="Q1238" s="4" t="str">
        <v>VNCMD/Khối VH</v>
      </c>
      <c r="R1238" s="4" t="e">
        <v>#N/A</v>
      </c>
      <c r="S1238" s="4" t="str">
        <v>-</v>
      </c>
    </row>
    <row r="1239" spans="3:19" ht="12.75" customHeight="1" x14ac:dyDescent="0.3">
      <c r="C1239" s="1" t="s">
        <v>3302</v>
      </c>
      <c r="D1239" s="1" t="s">
        <v>3303</v>
      </c>
      <c r="E1239" s="1" t="s">
        <v>2091</v>
      </c>
      <c r="F1239" s="1" t="s">
        <v>4</v>
      </c>
      <c r="G1239" s="1"/>
      <c r="H1239" s="1"/>
      <c r="I1239" s="1"/>
      <c r="J1239" s="1" t="s">
        <v>3668</v>
      </c>
      <c r="K1239">
        <f>_xlfn.XLOOKUP(L_CC[[#This Row],[PC center]],L_PC[Profit center],L_PC[PC name])</f>
        <v>0</v>
      </c>
      <c r="L1239" t="str">
        <f>_xlfn.XLOOKUP(L_CC[[#This Row],[Fund center]],L_FC[Fund center],L_FC[Site],"")</f>
        <v>MD</v>
      </c>
      <c r="M1239" s="4">
        <v>0</v>
      </c>
      <c r="N1239" s="4">
        <v>0</v>
      </c>
      <c r="O1239" s="4" t="str">
        <v>9300122000_</v>
      </c>
      <c r="P1239" s="4" t="str">
        <v>9300122000_</v>
      </c>
      <c r="Q1239" s="4" t="str">
        <v>VNCMD/Khối VH</v>
      </c>
      <c r="R1239" s="4" t="e">
        <v>#N/A</v>
      </c>
      <c r="S1239" s="4" t="str">
        <v>-</v>
      </c>
    </row>
    <row r="1240" spans="3:19" ht="12.75" customHeight="1" x14ac:dyDescent="0.3">
      <c r="C1240" s="1" t="s">
        <v>3316</v>
      </c>
      <c r="D1240" s="1" t="s">
        <v>3317</v>
      </c>
      <c r="E1240" s="1" t="s">
        <v>2091</v>
      </c>
      <c r="F1240" s="1" t="s">
        <v>4</v>
      </c>
      <c r="G1240" s="1"/>
      <c r="H1240" s="1"/>
      <c r="I1240" s="1"/>
      <c r="J1240" s="1" t="s">
        <v>3668</v>
      </c>
      <c r="K1240">
        <f>_xlfn.XLOOKUP(L_CC[[#This Row],[PC center]],L_PC[Profit center],L_PC[PC name])</f>
        <v>0</v>
      </c>
      <c r="L1240" t="str">
        <f>_xlfn.XLOOKUP(L_CC[[#This Row],[Fund center]],L_FC[Fund center],L_FC[Site],"")</f>
        <v>MD</v>
      </c>
      <c r="M1240" s="4">
        <v>0</v>
      </c>
      <c r="N1240" s="4">
        <v>0</v>
      </c>
      <c r="O1240" s="4" t="str">
        <v>9300306000_</v>
      </c>
      <c r="P1240" s="4" t="str">
        <v>9300306000_</v>
      </c>
      <c r="Q1240" s="4" t="str">
        <v>VNCMD/Khối VH</v>
      </c>
      <c r="R1240" s="4" t="e">
        <v>#N/A</v>
      </c>
      <c r="S1240" s="4" t="str">
        <v>-</v>
      </c>
    </row>
    <row r="1241" spans="3:19" ht="12.75" customHeight="1" x14ac:dyDescent="0.3">
      <c r="C1241" s="1" t="s">
        <v>3318</v>
      </c>
      <c r="D1241" s="1" t="s">
        <v>3319</v>
      </c>
      <c r="E1241" s="1" t="s">
        <v>2091</v>
      </c>
      <c r="F1241" s="1" t="s">
        <v>4</v>
      </c>
      <c r="G1241" s="1"/>
      <c r="H1241" s="1"/>
      <c r="I1241" s="1"/>
      <c r="J1241" s="1" t="s">
        <v>3668</v>
      </c>
      <c r="K1241">
        <f>_xlfn.XLOOKUP(L_CC[[#This Row],[PC center]],L_PC[Profit center],L_PC[PC name])</f>
        <v>0</v>
      </c>
      <c r="L1241" t="str">
        <f>_xlfn.XLOOKUP(L_CC[[#This Row],[Fund center]],L_FC[Fund center],L_FC[Site],"")</f>
        <v>MD</v>
      </c>
      <c r="M1241" s="4">
        <v>0</v>
      </c>
      <c r="N1241" s="4">
        <v>0</v>
      </c>
      <c r="O1241" s="4" t="str">
        <v>9300306001_</v>
      </c>
      <c r="P1241" s="4" t="str">
        <v>9300306001_</v>
      </c>
      <c r="Q1241" s="4" t="str">
        <v>VNCMD/Khối VH</v>
      </c>
      <c r="R1241" s="4" t="e">
        <v>#N/A</v>
      </c>
      <c r="S1241" s="4" t="str">
        <v>-</v>
      </c>
    </row>
    <row r="1242" spans="3:19" ht="12.75" customHeight="1" x14ac:dyDescent="0.3">
      <c r="C1242" s="1" t="s">
        <v>3320</v>
      </c>
      <c r="D1242" s="1" t="s">
        <v>3321</v>
      </c>
      <c r="E1242" s="1" t="s">
        <v>2091</v>
      </c>
      <c r="F1242" s="1" t="s">
        <v>4</v>
      </c>
      <c r="G1242" s="1"/>
      <c r="H1242" s="1"/>
      <c r="I1242" s="1"/>
      <c r="J1242" s="1" t="s">
        <v>3668</v>
      </c>
      <c r="K1242">
        <f>_xlfn.XLOOKUP(L_CC[[#This Row],[PC center]],L_PC[Profit center],L_PC[PC name])</f>
        <v>0</v>
      </c>
      <c r="L1242" t="str">
        <f>_xlfn.XLOOKUP(L_CC[[#This Row],[Fund center]],L_FC[Fund center],L_FC[Site],"")</f>
        <v>MD</v>
      </c>
      <c r="M1242" s="4">
        <v>0</v>
      </c>
      <c r="N1242" s="4">
        <v>0</v>
      </c>
      <c r="O1242" s="4" t="str">
        <v>9300306002_</v>
      </c>
      <c r="P1242" s="4" t="str">
        <v>9300306002_</v>
      </c>
      <c r="Q1242" s="4" t="str">
        <v>VNCMD/Khối VH</v>
      </c>
      <c r="R1242" s="4" t="e">
        <v>#N/A</v>
      </c>
      <c r="S1242" s="4" t="str">
        <v>-</v>
      </c>
    </row>
    <row r="1243" spans="3:19" ht="12.75" customHeight="1" x14ac:dyDescent="0.3">
      <c r="C1243" s="1" t="s">
        <v>3322</v>
      </c>
      <c r="D1243" s="1" t="s">
        <v>3323</v>
      </c>
      <c r="E1243" s="1" t="s">
        <v>2091</v>
      </c>
      <c r="F1243" s="1" t="s">
        <v>4</v>
      </c>
      <c r="G1243" s="1"/>
      <c r="H1243" s="1"/>
      <c r="I1243" s="1"/>
      <c r="J1243" s="1" t="s">
        <v>3668</v>
      </c>
      <c r="K1243">
        <f>_xlfn.XLOOKUP(L_CC[[#This Row],[PC center]],L_PC[Profit center],L_PC[PC name])</f>
        <v>0</v>
      </c>
      <c r="L1243" t="str">
        <f>_xlfn.XLOOKUP(L_CC[[#This Row],[Fund center]],L_FC[Fund center],L_FC[Site],"")</f>
        <v>MD</v>
      </c>
      <c r="M1243" s="4">
        <v>0</v>
      </c>
      <c r="N1243" s="4">
        <v>0</v>
      </c>
      <c r="O1243" s="4" t="str">
        <v>9300306003_</v>
      </c>
      <c r="P1243" s="4" t="str">
        <v>9300306003_</v>
      </c>
      <c r="Q1243" s="4" t="str">
        <v>VNCMD/Khối VH</v>
      </c>
      <c r="R1243" s="4" t="e">
        <v>#N/A</v>
      </c>
      <c r="S1243" s="4" t="str">
        <v>-</v>
      </c>
    </row>
    <row r="1244" spans="3:19" ht="12.75" customHeight="1" x14ac:dyDescent="0.3">
      <c r="C1244" s="1" t="s">
        <v>3324</v>
      </c>
      <c r="D1244" s="1" t="s">
        <v>3325</v>
      </c>
      <c r="E1244" s="1" t="s">
        <v>2091</v>
      </c>
      <c r="F1244" s="1" t="s">
        <v>4</v>
      </c>
      <c r="G1244" s="1"/>
      <c r="H1244" s="1"/>
      <c r="I1244" s="1"/>
      <c r="J1244" s="1" t="s">
        <v>3668</v>
      </c>
      <c r="K1244">
        <f>_xlfn.XLOOKUP(L_CC[[#This Row],[PC center]],L_PC[Profit center],L_PC[PC name])</f>
        <v>0</v>
      </c>
      <c r="L1244" t="str">
        <f>_xlfn.XLOOKUP(L_CC[[#This Row],[Fund center]],L_FC[Fund center],L_FC[Site],"")</f>
        <v>MD</v>
      </c>
      <c r="M1244" s="4">
        <v>0</v>
      </c>
      <c r="N1244" s="4">
        <v>0</v>
      </c>
      <c r="O1244" s="4" t="str">
        <v>9300306004_</v>
      </c>
      <c r="P1244" s="4" t="str">
        <v>9300306004_</v>
      </c>
      <c r="Q1244" s="4" t="str">
        <v>VNCMD/Khối VH</v>
      </c>
      <c r="R1244" s="4" t="e">
        <v>#N/A</v>
      </c>
      <c r="S1244" s="4" t="str">
        <v>-</v>
      </c>
    </row>
    <row r="1245" spans="3:19" ht="12.75" customHeight="1" x14ac:dyDescent="0.3">
      <c r="C1245" s="1" t="s">
        <v>3304</v>
      </c>
      <c r="D1245" s="1" t="s">
        <v>3305</v>
      </c>
      <c r="E1245" s="1" t="s">
        <v>2091</v>
      </c>
      <c r="F1245" s="1" t="s">
        <v>4</v>
      </c>
      <c r="G1245" s="1"/>
      <c r="H1245" s="1"/>
      <c r="I1245" s="1"/>
      <c r="J1245" s="1" t="s">
        <v>3668</v>
      </c>
      <c r="K1245">
        <f>_xlfn.XLOOKUP(L_CC[[#This Row],[PC center]],L_PC[Profit center],L_PC[PC name])</f>
        <v>0</v>
      </c>
      <c r="L1245" t="str">
        <f>_xlfn.XLOOKUP(L_CC[[#This Row],[Fund center]],L_FC[Fund center],L_FC[Site],"")</f>
        <v>MD</v>
      </c>
      <c r="M1245" s="4">
        <v>0</v>
      </c>
      <c r="N1245" s="4">
        <v>0</v>
      </c>
      <c r="O1245" s="4" t="str">
        <v>9300331000_</v>
      </c>
      <c r="P1245" s="4" t="str">
        <v>9300331000_</v>
      </c>
      <c r="Q1245" s="4" t="str">
        <v>VNCMD/Khối VH</v>
      </c>
      <c r="R1245" s="4" t="e">
        <v>#N/A</v>
      </c>
      <c r="S1245" s="4" t="str">
        <v>-</v>
      </c>
    </row>
    <row r="1246" spans="3:19" ht="12.75" customHeight="1" x14ac:dyDescent="0.3">
      <c r="C1246" s="1" t="s">
        <v>3306</v>
      </c>
      <c r="D1246" s="1" t="s">
        <v>3307</v>
      </c>
      <c r="E1246" s="1" t="s">
        <v>2091</v>
      </c>
      <c r="F1246" s="1" t="s">
        <v>4</v>
      </c>
      <c r="G1246" s="1"/>
      <c r="H1246" s="1"/>
      <c r="I1246" s="1"/>
      <c r="J1246" s="1" t="s">
        <v>3668</v>
      </c>
      <c r="K1246">
        <f>_xlfn.XLOOKUP(L_CC[[#This Row],[PC center]],L_PC[Profit center],L_PC[PC name])</f>
        <v>0</v>
      </c>
      <c r="L1246" t="str">
        <f>_xlfn.XLOOKUP(L_CC[[#This Row],[Fund center]],L_FC[Fund center],L_FC[Site],"")</f>
        <v>MD</v>
      </c>
      <c r="M1246" s="4">
        <v>0</v>
      </c>
      <c r="N1246" s="4">
        <v>0</v>
      </c>
      <c r="O1246" s="4" t="str">
        <v>9300331001_</v>
      </c>
      <c r="P1246" s="4" t="str">
        <v>9300331001_</v>
      </c>
      <c r="Q1246" s="4" t="str">
        <v>VNCMD/Khối VH</v>
      </c>
      <c r="R1246" s="4" t="e">
        <v>#N/A</v>
      </c>
      <c r="S1246" s="4" t="str">
        <v>-</v>
      </c>
    </row>
    <row r="1247" spans="3:19" ht="12.75" customHeight="1" x14ac:dyDescent="0.3">
      <c r="C1247" s="1" t="s">
        <v>3308</v>
      </c>
      <c r="D1247" s="1" t="s">
        <v>3309</v>
      </c>
      <c r="E1247" s="1" t="s">
        <v>2091</v>
      </c>
      <c r="F1247" s="1" t="s">
        <v>4</v>
      </c>
      <c r="G1247" s="1"/>
      <c r="H1247" s="1"/>
      <c r="I1247" s="1"/>
      <c r="J1247" s="1" t="s">
        <v>3668</v>
      </c>
      <c r="K1247">
        <f>_xlfn.XLOOKUP(L_CC[[#This Row],[PC center]],L_PC[Profit center],L_PC[PC name])</f>
        <v>0</v>
      </c>
      <c r="L1247" t="str">
        <f>_xlfn.XLOOKUP(L_CC[[#This Row],[Fund center]],L_FC[Fund center],L_FC[Site],"")</f>
        <v>MD</v>
      </c>
      <c r="M1247" s="4">
        <v>0</v>
      </c>
      <c r="N1247" s="4">
        <v>0</v>
      </c>
      <c r="O1247" s="4" t="str">
        <v>9300331002_</v>
      </c>
      <c r="P1247" s="4" t="str">
        <v>9300331002_</v>
      </c>
      <c r="Q1247" s="4" t="str">
        <v>VNCMD/Khối VH</v>
      </c>
      <c r="R1247" s="4" t="e">
        <v>#N/A</v>
      </c>
      <c r="S1247" s="4" t="str">
        <v>-</v>
      </c>
    </row>
    <row r="1248" spans="3:19" ht="12.75" customHeight="1" x14ac:dyDescent="0.3">
      <c r="C1248" s="1" t="s">
        <v>3310</v>
      </c>
      <c r="D1248" s="1" t="s">
        <v>3311</v>
      </c>
      <c r="E1248" s="1" t="s">
        <v>2091</v>
      </c>
      <c r="F1248" s="1" t="s">
        <v>4</v>
      </c>
      <c r="G1248" s="1"/>
      <c r="H1248" s="1"/>
      <c r="I1248" s="1"/>
      <c r="J1248" s="1" t="s">
        <v>3668</v>
      </c>
      <c r="K1248">
        <f>_xlfn.XLOOKUP(L_CC[[#This Row],[PC center]],L_PC[Profit center],L_PC[PC name])</f>
        <v>0</v>
      </c>
      <c r="L1248" t="str">
        <f>_xlfn.XLOOKUP(L_CC[[#This Row],[Fund center]],L_FC[Fund center],L_FC[Site],"")</f>
        <v>MD</v>
      </c>
      <c r="M1248" s="4">
        <v>0</v>
      </c>
      <c r="N1248" s="4">
        <v>0</v>
      </c>
      <c r="O1248" s="4" t="str">
        <v>9300332000_</v>
      </c>
      <c r="P1248" s="4" t="str">
        <v>9300332000_</v>
      </c>
      <c r="Q1248" s="4" t="str">
        <v>VNCMD/Khối VH</v>
      </c>
      <c r="R1248" s="4" t="e">
        <v>#N/A</v>
      </c>
      <c r="S1248" s="4" t="str">
        <v>-</v>
      </c>
    </row>
    <row r="1249" spans="3:19" ht="12.75" customHeight="1" x14ac:dyDescent="0.3">
      <c r="C1249" s="1" t="s">
        <v>3312</v>
      </c>
      <c r="D1249" s="1" t="s">
        <v>3313</v>
      </c>
      <c r="E1249" s="1" t="s">
        <v>2091</v>
      </c>
      <c r="F1249" s="1" t="s">
        <v>4</v>
      </c>
      <c r="G1249" s="1"/>
      <c r="H1249" s="1"/>
      <c r="I1249" s="1"/>
      <c r="J1249" s="1" t="s">
        <v>3668</v>
      </c>
      <c r="K1249">
        <f>_xlfn.XLOOKUP(L_CC[[#This Row],[PC center]],L_PC[Profit center],L_PC[PC name])</f>
        <v>0</v>
      </c>
      <c r="L1249" t="str">
        <f>_xlfn.XLOOKUP(L_CC[[#This Row],[Fund center]],L_FC[Fund center],L_FC[Site],"")</f>
        <v>MD</v>
      </c>
      <c r="M1249" s="4">
        <v>0</v>
      </c>
      <c r="N1249" s="4">
        <v>0</v>
      </c>
      <c r="O1249" s="4" t="str">
        <v>9300332001_</v>
      </c>
      <c r="P1249" s="4" t="str">
        <v>9300332001_</v>
      </c>
      <c r="Q1249" s="4" t="str">
        <v>VNCMD/Khối VH</v>
      </c>
      <c r="R1249" s="4" t="e">
        <v>#N/A</v>
      </c>
      <c r="S1249" s="4" t="str">
        <v>-</v>
      </c>
    </row>
    <row r="1250" spans="3:19" ht="12.75" customHeight="1" x14ac:dyDescent="0.3">
      <c r="C1250" s="1" t="s">
        <v>3314</v>
      </c>
      <c r="D1250" s="1" t="s">
        <v>3315</v>
      </c>
      <c r="E1250" s="1" t="s">
        <v>2091</v>
      </c>
      <c r="F1250" s="1" t="s">
        <v>4</v>
      </c>
      <c r="G1250" s="1"/>
      <c r="H1250" s="1"/>
      <c r="I1250" s="1"/>
      <c r="J1250" s="1" t="s">
        <v>3668</v>
      </c>
      <c r="K1250">
        <f>_xlfn.XLOOKUP(L_CC[[#This Row],[PC center]],L_PC[Profit center],L_PC[PC name])</f>
        <v>0</v>
      </c>
      <c r="L1250" t="str">
        <f>_xlfn.XLOOKUP(L_CC[[#This Row],[Fund center]],L_FC[Fund center],L_FC[Site],"")</f>
        <v>MD</v>
      </c>
      <c r="M1250" s="4">
        <v>0</v>
      </c>
      <c r="N1250" s="4">
        <v>0</v>
      </c>
      <c r="O1250" s="4" t="str">
        <v>9300332002_</v>
      </c>
      <c r="P1250" s="4" t="str">
        <v>9300332002_</v>
      </c>
      <c r="Q1250" s="4" t="str">
        <v>VNCMD/Khối VH</v>
      </c>
      <c r="R1250" s="4" t="e">
        <v>#N/A</v>
      </c>
      <c r="S1250" s="4" t="str">
        <v>-</v>
      </c>
    </row>
    <row r="1251" spans="3:19" ht="12.75" customHeight="1" x14ac:dyDescent="0.3">
      <c r="M1251" s="4"/>
      <c r="N1251" s="4"/>
      <c r="O1251" s="4"/>
      <c r="P1251" s="4"/>
    </row>
    <row r="1252" spans="3:19" ht="12.75" customHeight="1" x14ac:dyDescent="0.3">
      <c r="M1252" s="4"/>
      <c r="N1252" s="4"/>
      <c r="O1252" s="4"/>
      <c r="P1252" s="4"/>
    </row>
    <row r="1253" spans="3:19" ht="12.75" customHeight="1" x14ac:dyDescent="0.3">
      <c r="M1253" s="4"/>
      <c r="N1253" s="4"/>
      <c r="O1253" s="4"/>
      <c r="P1253" s="4"/>
    </row>
    <row r="1254" spans="3:19" ht="12.75" customHeight="1" x14ac:dyDescent="0.3">
      <c r="M1254" s="4"/>
      <c r="N1254" s="4"/>
      <c r="O1254" s="4"/>
      <c r="P1254" s="4"/>
    </row>
    <row r="1255" spans="3:19" ht="12.75" customHeight="1" x14ac:dyDescent="0.3">
      <c r="M1255" s="4"/>
      <c r="N1255" s="4"/>
      <c r="O1255" s="4"/>
      <c r="P1255" s="4"/>
    </row>
    <row r="1256" spans="3:19" ht="12.75" customHeight="1" x14ac:dyDescent="0.3">
      <c r="M1256" s="4"/>
      <c r="N1256" s="4"/>
      <c r="O1256" s="4"/>
      <c r="P1256" s="4"/>
    </row>
    <row r="1257" spans="3:19" ht="12.75" customHeight="1" x14ac:dyDescent="0.3">
      <c r="M1257" s="4"/>
      <c r="N1257" s="4"/>
      <c r="O1257" s="4"/>
      <c r="P1257" s="4"/>
    </row>
    <row r="1258" spans="3:19" ht="12.75" customHeight="1" x14ac:dyDescent="0.3">
      <c r="M1258" s="4"/>
      <c r="N1258" s="4"/>
      <c r="O1258" s="4"/>
      <c r="P1258" s="4"/>
    </row>
    <row r="1259" spans="3:19" ht="12.75" customHeight="1" x14ac:dyDescent="0.3">
      <c r="M1259" s="4"/>
      <c r="N1259" s="4"/>
      <c r="O1259" s="4"/>
      <c r="P1259" s="4"/>
    </row>
    <row r="1260" spans="3:19" ht="12.75" customHeight="1" x14ac:dyDescent="0.3">
      <c r="M1260" s="4"/>
      <c r="N1260" s="4"/>
      <c r="O1260" s="4"/>
      <c r="P1260" s="4"/>
    </row>
    <row r="1261" spans="3:19" ht="12.75" customHeight="1" x14ac:dyDescent="0.3">
      <c r="M1261" s="4"/>
      <c r="N1261" s="4"/>
      <c r="O1261" s="4"/>
      <c r="P1261" s="4"/>
    </row>
    <row r="1262" spans="3:19" ht="12.75" customHeight="1" x14ac:dyDescent="0.3">
      <c r="M1262" s="4"/>
      <c r="N1262" s="4"/>
      <c r="O1262" s="4"/>
      <c r="P1262" s="4"/>
    </row>
    <row r="1263" spans="3:19" ht="12.75" customHeight="1" x14ac:dyDescent="0.3">
      <c r="M1263" s="4"/>
      <c r="N1263" s="4"/>
      <c r="O1263" s="4"/>
      <c r="P1263" s="4"/>
    </row>
    <row r="1264" spans="3:19" ht="12.75" customHeight="1" x14ac:dyDescent="0.3">
      <c r="M1264" s="4"/>
      <c r="N1264" s="4"/>
      <c r="O1264" s="4"/>
      <c r="P1264" s="4"/>
    </row>
    <row r="1265" spans="13:16" ht="12.75" customHeight="1" x14ac:dyDescent="0.3">
      <c r="M1265" s="4"/>
      <c r="N1265" s="4"/>
      <c r="O1265" s="4"/>
      <c r="P1265" s="4"/>
    </row>
    <row r="1266" spans="13:16" ht="12.75" customHeight="1" x14ac:dyDescent="0.3">
      <c r="M1266" s="4"/>
      <c r="N1266" s="4"/>
      <c r="O1266" s="4"/>
      <c r="P1266" s="4"/>
    </row>
    <row r="1267" spans="13:16" ht="12.75" customHeight="1" x14ac:dyDescent="0.3">
      <c r="M1267" s="4"/>
      <c r="N1267" s="4"/>
      <c r="O1267" s="4"/>
      <c r="P1267" s="4"/>
    </row>
    <row r="1268" spans="13:16" ht="12.75" customHeight="1" x14ac:dyDescent="0.3">
      <c r="M1268" s="4"/>
      <c r="N1268" s="4"/>
      <c r="O1268" s="4"/>
      <c r="P1268" s="4"/>
    </row>
    <row r="1269" spans="13:16" ht="12.75" customHeight="1" x14ac:dyDescent="0.3">
      <c r="M1269" s="4"/>
      <c r="N1269" s="4"/>
      <c r="O1269" s="4"/>
      <c r="P1269" s="4"/>
    </row>
    <row r="1270" spans="13:16" ht="12.75" customHeight="1" x14ac:dyDescent="0.3">
      <c r="M1270" s="4"/>
      <c r="N1270" s="4"/>
      <c r="O1270" s="4"/>
      <c r="P1270" s="4"/>
    </row>
    <row r="1271" spans="13:16" ht="12.75" customHeight="1" x14ac:dyDescent="0.3">
      <c r="M1271" s="4"/>
      <c r="N1271" s="4"/>
      <c r="O1271" s="4"/>
      <c r="P1271" s="4"/>
    </row>
    <row r="1272" spans="13:16" ht="12.75" customHeight="1" x14ac:dyDescent="0.3">
      <c r="M1272" s="4"/>
      <c r="N1272" s="4"/>
      <c r="O1272" s="4"/>
      <c r="P1272" s="4"/>
    </row>
    <row r="1273" spans="13:16" ht="12.75" customHeight="1" x14ac:dyDescent="0.3">
      <c r="M1273" s="4"/>
      <c r="N1273" s="4"/>
      <c r="O1273" s="4"/>
      <c r="P1273" s="4"/>
    </row>
    <row r="1274" spans="13:16" ht="12.75" customHeight="1" x14ac:dyDescent="0.3">
      <c r="M1274" s="4"/>
      <c r="N1274" s="4"/>
      <c r="O1274" s="4"/>
      <c r="P1274" s="4"/>
    </row>
    <row r="1275" spans="13:16" ht="12.75" customHeight="1" x14ac:dyDescent="0.3">
      <c r="M1275" s="4"/>
      <c r="N1275" s="4"/>
      <c r="O1275" s="4"/>
      <c r="P1275" s="4"/>
    </row>
    <row r="1276" spans="13:16" ht="12.75" customHeight="1" x14ac:dyDescent="0.3">
      <c r="M1276" s="4"/>
      <c r="N1276" s="4"/>
      <c r="O1276" s="4"/>
      <c r="P1276" s="4"/>
    </row>
    <row r="1277" spans="13:16" ht="12.75" customHeight="1" x14ac:dyDescent="0.3">
      <c r="M1277" s="4"/>
      <c r="N1277" s="4"/>
      <c r="O1277" s="4"/>
      <c r="P1277" s="4"/>
    </row>
    <row r="1278" spans="13:16" ht="12.75" customHeight="1" x14ac:dyDescent="0.3">
      <c r="M1278" s="4"/>
      <c r="N1278" s="4"/>
      <c r="O1278" s="4"/>
      <c r="P1278" s="4"/>
    </row>
    <row r="1279" spans="13:16" ht="12.75" customHeight="1" x14ac:dyDescent="0.3">
      <c r="M1279" s="4"/>
      <c r="N1279" s="4"/>
      <c r="O1279" s="4"/>
      <c r="P1279" s="4"/>
    </row>
    <row r="1280" spans="13:16" ht="12.75" customHeight="1" x14ac:dyDescent="0.3">
      <c r="M1280" s="4"/>
      <c r="N1280" s="4"/>
      <c r="O1280" s="4"/>
      <c r="P1280" s="4"/>
    </row>
    <row r="1281" spans="13:16" ht="12.75" customHeight="1" x14ac:dyDescent="0.3">
      <c r="M1281" s="4"/>
      <c r="N1281" s="4"/>
      <c r="O1281" s="4"/>
      <c r="P1281" s="4"/>
    </row>
    <row r="1282" spans="13:16" ht="12.75" customHeight="1" x14ac:dyDescent="0.3">
      <c r="M1282" s="4"/>
      <c r="N1282" s="4"/>
      <c r="O1282" s="4"/>
      <c r="P1282" s="4"/>
    </row>
    <row r="1283" spans="13:16" ht="12.75" customHeight="1" x14ac:dyDescent="0.3">
      <c r="M1283" s="4"/>
      <c r="N1283" s="4"/>
      <c r="O1283" s="4"/>
      <c r="P1283" s="4"/>
    </row>
    <row r="1284" spans="13:16" ht="12.75" customHeight="1" x14ac:dyDescent="0.3">
      <c r="M1284" s="4"/>
      <c r="N1284" s="4"/>
      <c r="O1284" s="4"/>
      <c r="P1284" s="4"/>
    </row>
    <row r="1285" spans="13:16" ht="12.75" customHeight="1" x14ac:dyDescent="0.3">
      <c r="M1285" s="4"/>
      <c r="N1285" s="4"/>
      <c r="O1285" s="4"/>
      <c r="P1285" s="4"/>
    </row>
    <row r="1286" spans="13:16" ht="12.75" customHeight="1" x14ac:dyDescent="0.3">
      <c r="M1286" s="4"/>
      <c r="N1286" s="4"/>
      <c r="O1286" s="4"/>
      <c r="P1286" s="4"/>
    </row>
    <row r="1287" spans="13:16" ht="12.75" customHeight="1" x14ac:dyDescent="0.3">
      <c r="M1287" s="4"/>
      <c r="N1287" s="4"/>
      <c r="O1287" s="4"/>
      <c r="P1287" s="4"/>
    </row>
    <row r="1288" spans="13:16" ht="12.75" customHeight="1" x14ac:dyDescent="0.3">
      <c r="M1288" s="4"/>
      <c r="N1288" s="4"/>
      <c r="O1288" s="4"/>
      <c r="P1288" s="4"/>
    </row>
    <row r="1289" spans="13:16" ht="12.75" customHeight="1" x14ac:dyDescent="0.3">
      <c r="M1289" s="4"/>
      <c r="N1289" s="4"/>
      <c r="O1289" s="4"/>
      <c r="P1289" s="4"/>
    </row>
    <row r="1290" spans="13:16" ht="12.75" customHeight="1" x14ac:dyDescent="0.3">
      <c r="M1290" s="4"/>
      <c r="N1290" s="4"/>
      <c r="O1290" s="4"/>
      <c r="P1290" s="4"/>
    </row>
    <row r="1291" spans="13:16" ht="12.75" customHeight="1" x14ac:dyDescent="0.3">
      <c r="M1291" s="4"/>
      <c r="N1291" s="4"/>
      <c r="O1291" s="4"/>
      <c r="P1291" s="4"/>
    </row>
    <row r="1292" spans="13:16" ht="12.75" customHeight="1" x14ac:dyDescent="0.3">
      <c r="M1292" s="4"/>
      <c r="N1292" s="4"/>
      <c r="O1292" s="4"/>
      <c r="P1292" s="4"/>
    </row>
    <row r="1293" spans="13:16" ht="12.75" customHeight="1" x14ac:dyDescent="0.3">
      <c r="M1293" s="4"/>
      <c r="N1293" s="4"/>
      <c r="O1293" s="4"/>
      <c r="P1293" s="4"/>
    </row>
    <row r="1294" spans="13:16" ht="12.75" customHeight="1" x14ac:dyDescent="0.3">
      <c r="M1294" s="4"/>
      <c r="N1294" s="4"/>
      <c r="O1294" s="4"/>
      <c r="P1294" s="4"/>
    </row>
    <row r="1295" spans="13:16" ht="12.75" customHeight="1" x14ac:dyDescent="0.3">
      <c r="M1295" s="4"/>
      <c r="N1295" s="4"/>
      <c r="O1295" s="4"/>
      <c r="P1295" s="4"/>
    </row>
    <row r="1296" spans="13:16" ht="12.75" customHeight="1" x14ac:dyDescent="0.3">
      <c r="M1296" s="4"/>
      <c r="N1296" s="4"/>
      <c r="O1296" s="4"/>
      <c r="P1296" s="4"/>
    </row>
  </sheetData>
  <mergeCells count="1">
    <mergeCell ref="A2:A3"/>
  </mergeCells>
  <phoneticPr fontId="9" type="noConversion"/>
  <hyperlinks>
    <hyperlink ref="A7" location="'Site'!A1" display="Site" xr:uid="{1DC2080A-EF83-48D2-85FA-2F2A8A598217}"/>
    <hyperlink ref="A11" location="'Budget center'!A1" display="Budget center" xr:uid="{088A2871-2898-45B4-AC51-9B20D1538DF2}"/>
    <hyperlink ref="A15" location="'Cost center'!A1" display="Cost center" xr:uid="{4BC31B19-8C70-474B-9982-DB75F31DF845}"/>
    <hyperlink ref="A17" location="'MIS code'!A1" display="MIS code" xr:uid="{21A47C39-E8E5-4FEE-8BEB-F97E517FDFF9}"/>
    <hyperlink ref="A19" location="'Commit'!A1" display="Commit" xr:uid="{A7277361-0B7A-4270-AC41-2C8096A6AC81}"/>
    <hyperlink ref="A21" location="'Asset'!A1" display="Asset" xr:uid="{4B48D16B-0CA0-4C7B-B937-428A0FBC9ED0}"/>
    <hyperlink ref="A23" location="'Statistic'!A1" display="Statistic" xr:uid="{5FE71070-0848-479B-9CCD-26ACF4034992}"/>
    <hyperlink ref="A25" location="'Financial'!A1" display="Financial" xr:uid="{6D40C792-5224-4800-A926-A622A8236922}"/>
    <hyperlink ref="A27" location="'Other'!A1" display="Other" xr:uid="{49331700-8985-4614-94FF-DD79BBD487D5}"/>
    <hyperlink ref="A11" location="'Fund center'!A1" display="Fund center (BPNS)" xr:uid="{EF671AC2-DC0B-48F8-98E4-A221300BDC37}"/>
    <hyperlink ref="A9" location="'Budget center'!A1" display="Budget center" xr:uid="{68C5C2A5-47BC-4718-89BB-2855880504E0}"/>
    <hyperlink ref="A9" location="Faculty!A1" display="Faculty (khoa chuyên môn)" xr:uid="{AAEF1D8A-6779-4CBA-A37F-040F5F21ACB2}"/>
    <hyperlink ref="A13" location="'Profit center'!A1" display="Profit center (TT lợi nhuận)" xr:uid="{890B9638-73A1-4A24-A264-850479C89427}"/>
  </hyperlink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5">
        <x14:dataValidation type="list" allowBlank="1" showInputMessage="1" showErrorMessage="1" xr:uid="{0EBBFF8E-0453-4207-8BA7-0F0A7A1DC944}">
          <x14:formula1>
            <xm:f>_xlfn.ANCHORARRAY(Financial!$J$6)</xm:f>
          </x14:formula1>
          <xm:sqref>H6:H1250</xm:sqref>
        </x14:dataValidation>
        <x14:dataValidation type="list" allowBlank="1" showInputMessage="1" showErrorMessage="1" xr:uid="{801EB8B9-3366-4D55-863C-FF1101F76FF7}">
          <x14:formula1>
            <xm:f>_xlfn.ANCHORARRAY('Fund center'!$J$6)</xm:f>
          </x14:formula1>
          <xm:sqref>E6:E1250</xm:sqref>
        </x14:dataValidation>
        <x14:dataValidation type="list" allowBlank="1" showInputMessage="1" showErrorMessage="1" xr:uid="{8078D16A-63C3-4B07-97D9-675DCA57A7DC}">
          <x14:formula1>
            <xm:f>_xlfn.ANCHORARRAY(Commit!$M$6)</xm:f>
          </x14:formula1>
          <xm:sqref>I6:I1250</xm:sqref>
        </x14:dataValidation>
        <x14:dataValidation type="list" allowBlank="1" showInputMessage="1" showErrorMessage="1" xr:uid="{E088E62B-028D-4459-AB6E-A236D35342AD}">
          <x14:formula1>
            <xm:f>_xlfn.ANCHORARRAY('Profit center'!$J$6)</xm:f>
          </x14:formula1>
          <xm:sqref>G6:G1250</xm:sqref>
        </x14:dataValidation>
        <x14:dataValidation type="list" allowBlank="1" showInputMessage="1" showErrorMessage="1" xr:uid="{2DED9D92-9EC4-4DE9-9C0D-AF058EF30B20}">
          <x14:formula1>
            <xm:f>_xlfn.ANCHORARRAY(Faculty!$F$5)</xm:f>
          </x14:formula1>
          <xm:sqref>F6:F1250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954F8-164F-48FB-9409-9BD2828F9FEC}">
  <sheetPr codeName="Sheet6">
    <tabColor rgb="FF0099CC"/>
  </sheetPr>
  <dimension ref="A1:K94"/>
  <sheetViews>
    <sheetView showGridLines="0" zoomScaleNormal="100" workbookViewId="0">
      <pane xSplit="1" ySplit="5" topLeftCell="B6" activePane="bottomRight" state="frozen"/>
      <selection pane="topRight" activeCell="B1" sqref="B1"/>
      <selection pane="bottomLeft" activeCell="A6" sqref="A6"/>
      <selection pane="bottomRight" activeCell="A19" sqref="A19"/>
    </sheetView>
  </sheetViews>
  <sheetFormatPr defaultRowHeight="13.8" x14ac:dyDescent="0.3"/>
  <cols>
    <col min="1" max="1" width="30.625" style="2" customWidth="1"/>
    <col min="3" max="3" width="10.875" bestFit="1" customWidth="1"/>
    <col min="4" max="4" width="61.125" bestFit="1" customWidth="1"/>
    <col min="5" max="5" width="11" customWidth="1"/>
    <col min="6" max="6" width="16.5" customWidth="1"/>
    <col min="7" max="7" width="1.875" bestFit="1" customWidth="1"/>
    <col min="8" max="8" width="7.375" style="4" bestFit="1" customWidth="1"/>
    <col min="9" max="9" width="6.875" style="4" bestFit="1" customWidth="1"/>
    <col min="10" max="10" width="9" style="4" customWidth="1"/>
    <col min="11" max="11" width="9" style="4"/>
  </cols>
  <sheetData>
    <row r="1" spans="1:11" x14ac:dyDescent="0.3">
      <c r="C1" t="str">
        <f t="array" ref="C1:F1">""</f>
        <v/>
      </c>
      <c r="D1" t="str">
        <v/>
      </c>
      <c r="E1" t="str">
        <v/>
      </c>
      <c r="F1" t="str">
        <v/>
      </c>
    </row>
    <row r="2" spans="1:11" ht="13.8" customHeight="1" x14ac:dyDescent="0.3">
      <c r="A2" s="14" t="s">
        <v>0</v>
      </c>
      <c r="C2" s="9" t="s">
        <v>23</v>
      </c>
    </row>
    <row r="3" spans="1:11" ht="13.8" customHeight="1" x14ac:dyDescent="0.3">
      <c r="A3" s="15"/>
      <c r="H3" s="4">
        <f>MAX(_xlfn.ANCHORARRAY(H6))</f>
        <v>0</v>
      </c>
      <c r="I3" s="4">
        <f>MAX(_xlfn.ANCHORARRAY(I6))</f>
        <v>0</v>
      </c>
    </row>
    <row r="4" spans="1:11" ht="13.8" customHeight="1" x14ac:dyDescent="0.3">
      <c r="A4" s="13" t="s">
        <v>3693</v>
      </c>
      <c r="E4" t="s">
        <v>3651</v>
      </c>
    </row>
    <row r="5" spans="1:11" ht="14.4" thickBot="1" x14ac:dyDescent="0.35">
      <c r="A5" s="3"/>
      <c r="C5" t="s">
        <v>1007</v>
      </c>
      <c r="D5" t="s">
        <v>1008</v>
      </c>
      <c r="E5" t="s">
        <v>1009</v>
      </c>
      <c r="F5" t="s">
        <v>3</v>
      </c>
      <c r="G5" t="s">
        <v>4</v>
      </c>
      <c r="H5" s="4" t="s">
        <v>5</v>
      </c>
      <c r="I5" s="4" t="s">
        <v>6</v>
      </c>
      <c r="J5" s="4" t="s">
        <v>7</v>
      </c>
      <c r="K5" s="4" t="s">
        <v>1010</v>
      </c>
    </row>
    <row r="6" spans="1:11" x14ac:dyDescent="0.3">
      <c r="C6" s="1" t="s">
        <v>1011</v>
      </c>
      <c r="D6" s="1" t="s">
        <v>1012</v>
      </c>
      <c r="E6" s="1"/>
      <c r="F6" s="1"/>
      <c r="H6" s="4" cm="1">
        <f t="array" ref="H6:H94">COUNTIFS(L_Mis[MIS code],L_Mis[MIS code])-1</f>
        <v>0</v>
      </c>
      <c r="I6" s="4" cm="1">
        <f t="array" ref="I6:I94">COUNTIFS(L_Mis[MIS code],L_Mis[MIS code]&amp;"?")</f>
        <v>0</v>
      </c>
      <c r="J6" s="4" t="str" cm="1">
        <f t="array" ref="J6:J94">_xlfn._xlws.SORT(L_Mis[MIS code])</f>
        <v>110_</v>
      </c>
      <c r="K6" s="4" cm="1">
        <f t="array" ref="K6:K94">COUNTIFS(L_CI[MIS code],L_Mis[MIS code])</f>
        <v>2</v>
      </c>
    </row>
    <row r="7" spans="1:11" x14ac:dyDescent="0.3">
      <c r="A7" s="11" t="s">
        <v>9</v>
      </c>
      <c r="C7" s="1" t="s">
        <v>1013</v>
      </c>
      <c r="D7" s="1" t="s">
        <v>1014</v>
      </c>
      <c r="E7" s="1"/>
      <c r="F7" s="1"/>
      <c r="H7" s="4">
        <v>0</v>
      </c>
      <c r="I7" s="4">
        <v>0</v>
      </c>
      <c r="J7" s="4" t="str">
        <v>120_</v>
      </c>
      <c r="K7" s="4">
        <v>1</v>
      </c>
    </row>
    <row r="8" spans="1:11" x14ac:dyDescent="0.3">
      <c r="C8" s="1" t="s">
        <v>1015</v>
      </c>
      <c r="D8" s="1" t="s">
        <v>1016</v>
      </c>
      <c r="E8" s="1"/>
      <c r="F8" s="1"/>
      <c r="H8" s="4">
        <v>0</v>
      </c>
      <c r="I8" s="4">
        <v>0</v>
      </c>
      <c r="J8" s="4" t="str">
        <v>130_</v>
      </c>
      <c r="K8" s="4">
        <v>2</v>
      </c>
    </row>
    <row r="9" spans="1:11" x14ac:dyDescent="0.3">
      <c r="A9" s="11" t="s">
        <v>2094</v>
      </c>
      <c r="C9" s="1" t="s">
        <v>1017</v>
      </c>
      <c r="D9" s="1" t="s">
        <v>1018</v>
      </c>
      <c r="E9" s="1"/>
      <c r="F9" s="1"/>
      <c r="H9" s="4">
        <v>0</v>
      </c>
      <c r="I9" s="4">
        <v>0</v>
      </c>
      <c r="J9" s="4" t="str">
        <v>140_</v>
      </c>
      <c r="K9" s="4">
        <v>2</v>
      </c>
    </row>
    <row r="10" spans="1:11" x14ac:dyDescent="0.3">
      <c r="C10" s="1" t="s">
        <v>1019</v>
      </c>
      <c r="D10" s="1" t="s">
        <v>1020</v>
      </c>
      <c r="E10" s="1"/>
      <c r="F10" s="1"/>
      <c r="H10" s="4">
        <v>0</v>
      </c>
      <c r="I10" s="4">
        <v>0</v>
      </c>
      <c r="J10" s="4" t="str">
        <v>150_</v>
      </c>
      <c r="K10" s="4">
        <v>2</v>
      </c>
    </row>
    <row r="11" spans="1:11" x14ac:dyDescent="0.3">
      <c r="A11" s="11" t="s">
        <v>2033</v>
      </c>
      <c r="C11" s="1" t="s">
        <v>1021</v>
      </c>
      <c r="D11" s="1" t="s">
        <v>1022</v>
      </c>
      <c r="E11" s="1"/>
      <c r="F11" s="1"/>
      <c r="H11" s="4">
        <v>0</v>
      </c>
      <c r="I11" s="4">
        <v>0</v>
      </c>
      <c r="J11" s="4" t="str">
        <v>160_</v>
      </c>
      <c r="K11" s="4">
        <v>0</v>
      </c>
    </row>
    <row r="12" spans="1:11" x14ac:dyDescent="0.3">
      <c r="C12" s="1" t="s">
        <v>1023</v>
      </c>
      <c r="D12" s="1" t="s">
        <v>1024</v>
      </c>
      <c r="E12" s="1"/>
      <c r="F12" s="1"/>
      <c r="H12" s="4">
        <v>0</v>
      </c>
      <c r="I12" s="4">
        <v>0</v>
      </c>
      <c r="J12" s="4" t="str">
        <v>170_</v>
      </c>
      <c r="K12" s="4">
        <v>2</v>
      </c>
    </row>
    <row r="13" spans="1:11" x14ac:dyDescent="0.3">
      <c r="A13" s="11" t="s">
        <v>3650</v>
      </c>
      <c r="C13" s="1" t="s">
        <v>1025</v>
      </c>
      <c r="D13" s="1" t="s">
        <v>1026</v>
      </c>
      <c r="E13" s="1"/>
      <c r="F13" s="1"/>
      <c r="H13" s="4">
        <v>0</v>
      </c>
      <c r="I13" s="4">
        <v>0</v>
      </c>
      <c r="J13" s="4" t="str">
        <v>180_</v>
      </c>
      <c r="K13" s="4">
        <v>0</v>
      </c>
    </row>
    <row r="14" spans="1:11" x14ac:dyDescent="0.3">
      <c r="C14" s="1" t="s">
        <v>1027</v>
      </c>
      <c r="D14" s="1" t="s">
        <v>1028</v>
      </c>
      <c r="E14" s="1"/>
      <c r="F14" s="1"/>
      <c r="H14" s="4">
        <v>0</v>
      </c>
      <c r="I14" s="4">
        <v>0</v>
      </c>
      <c r="J14" s="4" t="str">
        <v>190_</v>
      </c>
      <c r="K14" s="4">
        <v>2</v>
      </c>
    </row>
    <row r="15" spans="1:11" x14ac:dyDescent="0.3">
      <c r="A15" s="11" t="s">
        <v>22</v>
      </c>
      <c r="C15" s="1" t="s">
        <v>1029</v>
      </c>
      <c r="D15" s="1" t="s">
        <v>1030</v>
      </c>
      <c r="E15" s="1"/>
      <c r="F15" s="1"/>
      <c r="H15" s="4">
        <v>0</v>
      </c>
      <c r="I15" s="4">
        <v>0</v>
      </c>
      <c r="J15" s="4" t="str">
        <v>200_</v>
      </c>
      <c r="K15" s="4">
        <v>0</v>
      </c>
    </row>
    <row r="16" spans="1:11" x14ac:dyDescent="0.3">
      <c r="C16" s="1" t="s">
        <v>1031</v>
      </c>
      <c r="D16" s="1" t="s">
        <v>1032</v>
      </c>
      <c r="E16" s="1"/>
      <c r="F16" s="1"/>
      <c r="H16" s="4">
        <v>0</v>
      </c>
      <c r="I16" s="4">
        <v>0</v>
      </c>
      <c r="J16" s="4" t="str">
        <v>210_</v>
      </c>
      <c r="K16" s="4">
        <v>4</v>
      </c>
    </row>
    <row r="17" spans="1:11" x14ac:dyDescent="0.3">
      <c r="A17" s="12" t="s">
        <v>2034</v>
      </c>
      <c r="C17" s="1" t="s">
        <v>1033</v>
      </c>
      <c r="D17" s="1" t="s">
        <v>1034</v>
      </c>
      <c r="E17" s="1"/>
      <c r="F17" s="1"/>
      <c r="H17" s="4">
        <v>0</v>
      </c>
      <c r="I17" s="4">
        <v>0</v>
      </c>
      <c r="J17" s="4" t="str">
        <v>220_</v>
      </c>
      <c r="K17" s="4">
        <v>0</v>
      </c>
    </row>
    <row r="18" spans="1:11" x14ac:dyDescent="0.3">
      <c r="C18" s="1" t="s">
        <v>1035</v>
      </c>
      <c r="D18" s="1" t="s">
        <v>1036</v>
      </c>
      <c r="E18" s="1"/>
      <c r="F18" s="1"/>
      <c r="H18" s="4">
        <v>0</v>
      </c>
      <c r="I18" s="4">
        <v>0</v>
      </c>
      <c r="J18" s="4" t="str">
        <v>230_</v>
      </c>
      <c r="K18" s="4">
        <v>3</v>
      </c>
    </row>
    <row r="19" spans="1:11" x14ac:dyDescent="0.3">
      <c r="A19" s="11" t="s">
        <v>24</v>
      </c>
      <c r="C19" s="1" t="s">
        <v>1037</v>
      </c>
      <c r="D19" s="1" t="s">
        <v>1038</v>
      </c>
      <c r="E19" s="1"/>
      <c r="F19" s="1"/>
      <c r="H19" s="4">
        <v>0</v>
      </c>
      <c r="I19" s="4">
        <v>0</v>
      </c>
      <c r="J19" s="4" t="str">
        <v>240_</v>
      </c>
      <c r="K19" s="4">
        <v>0</v>
      </c>
    </row>
    <row r="20" spans="1:11" x14ac:dyDescent="0.3">
      <c r="C20" s="1" t="s">
        <v>1039</v>
      </c>
      <c r="D20" s="1" t="s">
        <v>1040</v>
      </c>
      <c r="E20" s="1"/>
      <c r="F20" s="1"/>
      <c r="H20" s="4">
        <v>0</v>
      </c>
      <c r="I20" s="4">
        <v>0</v>
      </c>
      <c r="J20" s="4" t="str">
        <v>250_</v>
      </c>
      <c r="K20" s="4">
        <v>1</v>
      </c>
    </row>
    <row r="21" spans="1:11" x14ac:dyDescent="0.3">
      <c r="A21" s="11" t="s">
        <v>25</v>
      </c>
      <c r="C21" s="1" t="s">
        <v>1041</v>
      </c>
      <c r="D21" s="1" t="s">
        <v>1042</v>
      </c>
      <c r="E21" s="1"/>
      <c r="F21" s="1"/>
      <c r="H21" s="4">
        <v>0</v>
      </c>
      <c r="I21" s="4">
        <v>0</v>
      </c>
      <c r="J21" s="4" t="str">
        <v>260_</v>
      </c>
      <c r="K21" s="4">
        <v>1</v>
      </c>
    </row>
    <row r="22" spans="1:11" x14ac:dyDescent="0.3">
      <c r="C22" s="1" t="s">
        <v>1043</v>
      </c>
      <c r="D22" s="1" t="s">
        <v>1044</v>
      </c>
      <c r="E22" s="1"/>
      <c r="F22" s="1"/>
      <c r="H22" s="4">
        <v>0</v>
      </c>
      <c r="I22" s="4">
        <v>0</v>
      </c>
      <c r="J22" s="4" t="str">
        <v>270_</v>
      </c>
      <c r="K22" s="4">
        <v>3</v>
      </c>
    </row>
    <row r="23" spans="1:11" x14ac:dyDescent="0.3">
      <c r="A23" s="11" t="s">
        <v>26</v>
      </c>
      <c r="C23" s="1" t="s">
        <v>1045</v>
      </c>
      <c r="D23" s="1" t="s">
        <v>1046</v>
      </c>
      <c r="E23" s="1"/>
      <c r="F23" s="1"/>
      <c r="H23" s="4">
        <v>0</v>
      </c>
      <c r="I23" s="4">
        <v>0</v>
      </c>
      <c r="J23" s="4" t="str">
        <v>280_</v>
      </c>
      <c r="K23" s="4">
        <v>8</v>
      </c>
    </row>
    <row r="24" spans="1:11" x14ac:dyDescent="0.3">
      <c r="C24" s="1" t="s">
        <v>1047</v>
      </c>
      <c r="D24" s="1" t="s">
        <v>1048</v>
      </c>
      <c r="E24" s="1"/>
      <c r="F24" s="1"/>
      <c r="H24" s="4">
        <v>0</v>
      </c>
      <c r="I24" s="4">
        <v>0</v>
      </c>
      <c r="J24" s="4" t="str">
        <v>290_</v>
      </c>
      <c r="K24" s="4">
        <v>2</v>
      </c>
    </row>
    <row r="25" spans="1:11" x14ac:dyDescent="0.3">
      <c r="A25" s="11" t="s">
        <v>27</v>
      </c>
      <c r="C25" s="1" t="s">
        <v>1049</v>
      </c>
      <c r="D25" s="1" t="s">
        <v>1050</v>
      </c>
      <c r="E25" s="1"/>
      <c r="F25" s="1"/>
      <c r="H25" s="4">
        <v>0</v>
      </c>
      <c r="I25" s="4">
        <v>0</v>
      </c>
      <c r="J25" s="4" t="str">
        <v>300_</v>
      </c>
      <c r="K25" s="4">
        <v>1</v>
      </c>
    </row>
    <row r="26" spans="1:11" x14ac:dyDescent="0.3">
      <c r="C26" s="1" t="s">
        <v>1051</v>
      </c>
      <c r="D26" s="1" t="s">
        <v>1052</v>
      </c>
      <c r="E26" s="1"/>
      <c r="F26" s="1"/>
      <c r="H26" s="4">
        <v>0</v>
      </c>
      <c r="I26" s="4">
        <v>0</v>
      </c>
      <c r="J26" s="4" t="str">
        <v>310_</v>
      </c>
      <c r="K26" s="4">
        <v>1</v>
      </c>
    </row>
    <row r="27" spans="1:11" x14ac:dyDescent="0.3">
      <c r="A27" s="11" t="s">
        <v>28</v>
      </c>
      <c r="C27" s="1" t="s">
        <v>1053</v>
      </c>
      <c r="D27" s="1" t="s">
        <v>1054</v>
      </c>
      <c r="E27" s="1"/>
      <c r="F27" s="1"/>
      <c r="H27" s="4">
        <v>0</v>
      </c>
      <c r="I27" s="4">
        <v>0</v>
      </c>
      <c r="J27" s="4" t="str">
        <v>320_</v>
      </c>
      <c r="K27" s="4">
        <v>5</v>
      </c>
    </row>
    <row r="28" spans="1:11" x14ac:dyDescent="0.3">
      <c r="C28" s="1" t="s">
        <v>1055</v>
      </c>
      <c r="D28" s="1" t="s">
        <v>1056</v>
      </c>
      <c r="E28" s="1"/>
      <c r="F28" s="1"/>
      <c r="H28" s="4">
        <v>0</v>
      </c>
      <c r="I28" s="4">
        <v>0</v>
      </c>
      <c r="J28" s="4" t="str">
        <v>330_</v>
      </c>
      <c r="K28" s="4">
        <v>8</v>
      </c>
    </row>
    <row r="29" spans="1:11" x14ac:dyDescent="0.3">
      <c r="C29" s="1" t="s">
        <v>1057</v>
      </c>
      <c r="D29" s="1" t="s">
        <v>1058</v>
      </c>
      <c r="E29" s="1"/>
      <c r="F29" s="1"/>
      <c r="H29" s="4">
        <v>0</v>
      </c>
      <c r="I29" s="4">
        <v>0</v>
      </c>
      <c r="J29" s="4" t="str">
        <v>340_</v>
      </c>
      <c r="K29" s="4">
        <v>4</v>
      </c>
    </row>
    <row r="30" spans="1:11" x14ac:dyDescent="0.3">
      <c r="C30" s="1" t="s">
        <v>1059</v>
      </c>
      <c r="D30" s="1" t="s">
        <v>1060</v>
      </c>
      <c r="E30" s="1"/>
      <c r="F30" s="1"/>
      <c r="H30" s="4">
        <v>0</v>
      </c>
      <c r="I30" s="4">
        <v>0</v>
      </c>
      <c r="J30" s="4" t="str">
        <v>350_</v>
      </c>
      <c r="K30" s="4">
        <v>0</v>
      </c>
    </row>
    <row r="31" spans="1:11" x14ac:dyDescent="0.3">
      <c r="C31" s="1" t="s">
        <v>1061</v>
      </c>
      <c r="D31" s="1" t="s">
        <v>1062</v>
      </c>
      <c r="E31" s="1"/>
      <c r="F31" s="1"/>
      <c r="H31" s="4">
        <v>0</v>
      </c>
      <c r="I31" s="4">
        <v>0</v>
      </c>
      <c r="J31" s="4" t="str">
        <v>360_</v>
      </c>
      <c r="K31" s="4">
        <v>0</v>
      </c>
    </row>
    <row r="32" spans="1:11" x14ac:dyDescent="0.3">
      <c r="C32" s="1" t="s">
        <v>1063</v>
      </c>
      <c r="D32" s="1" t="s">
        <v>1064</v>
      </c>
      <c r="E32" s="1"/>
      <c r="F32" s="1"/>
      <c r="H32" s="4">
        <v>0</v>
      </c>
      <c r="I32" s="4">
        <v>0</v>
      </c>
      <c r="J32" s="4" t="str">
        <v>370_</v>
      </c>
      <c r="K32" s="4">
        <v>2</v>
      </c>
    </row>
    <row r="33" spans="3:11" x14ac:dyDescent="0.3">
      <c r="C33" s="1" t="s">
        <v>1065</v>
      </c>
      <c r="D33" s="1" t="s">
        <v>1066</v>
      </c>
      <c r="E33" s="1"/>
      <c r="F33" s="1"/>
      <c r="H33" s="4">
        <v>0</v>
      </c>
      <c r="I33" s="4">
        <v>0</v>
      </c>
      <c r="J33" s="4" t="str">
        <v>380_</v>
      </c>
      <c r="K33" s="4">
        <v>4</v>
      </c>
    </row>
    <row r="34" spans="3:11" x14ac:dyDescent="0.3">
      <c r="C34" s="1" t="s">
        <v>1067</v>
      </c>
      <c r="D34" s="1" t="s">
        <v>1068</v>
      </c>
      <c r="E34" s="1"/>
      <c r="F34" s="1"/>
      <c r="H34" s="4">
        <v>0</v>
      </c>
      <c r="I34" s="4">
        <v>0</v>
      </c>
      <c r="J34" s="4" t="str">
        <v>390_</v>
      </c>
      <c r="K34" s="4">
        <v>0</v>
      </c>
    </row>
    <row r="35" spans="3:11" x14ac:dyDescent="0.3">
      <c r="C35" s="1" t="s">
        <v>1069</v>
      </c>
      <c r="D35" s="1" t="s">
        <v>1070</v>
      </c>
      <c r="E35" s="1"/>
      <c r="F35" s="1"/>
      <c r="H35" s="4">
        <v>0</v>
      </c>
      <c r="I35" s="4">
        <v>0</v>
      </c>
      <c r="J35" s="4" t="str">
        <v>400_</v>
      </c>
      <c r="K35" s="4">
        <v>4</v>
      </c>
    </row>
    <row r="36" spans="3:11" x14ac:dyDescent="0.3">
      <c r="C36" s="1" t="s">
        <v>1071</v>
      </c>
      <c r="D36" s="1" t="s">
        <v>1072</v>
      </c>
      <c r="E36" s="1"/>
      <c r="F36" s="1"/>
      <c r="H36" s="4">
        <v>0</v>
      </c>
      <c r="I36" s="4">
        <v>0</v>
      </c>
      <c r="J36" s="4" t="str">
        <v>410_</v>
      </c>
      <c r="K36" s="4">
        <v>0</v>
      </c>
    </row>
    <row r="37" spans="3:11" x14ac:dyDescent="0.3">
      <c r="C37" s="1" t="s">
        <v>1073</v>
      </c>
      <c r="D37" s="1" t="s">
        <v>1074</v>
      </c>
      <c r="E37" s="1"/>
      <c r="F37" s="1"/>
      <c r="H37" s="4">
        <v>0</v>
      </c>
      <c r="I37" s="4">
        <v>0</v>
      </c>
      <c r="J37" s="4" t="str">
        <v>420_</v>
      </c>
      <c r="K37" s="4">
        <v>0</v>
      </c>
    </row>
    <row r="38" spans="3:11" x14ac:dyDescent="0.3">
      <c r="C38" s="1" t="s">
        <v>1075</v>
      </c>
      <c r="D38" s="1" t="s">
        <v>1076</v>
      </c>
      <c r="E38" s="1"/>
      <c r="F38" s="1"/>
      <c r="H38" s="4">
        <v>0</v>
      </c>
      <c r="I38" s="4">
        <v>0</v>
      </c>
      <c r="J38" s="4" t="str">
        <v>430_</v>
      </c>
      <c r="K38" s="4">
        <v>0</v>
      </c>
    </row>
    <row r="39" spans="3:11" x14ac:dyDescent="0.3">
      <c r="C39" s="1" t="s">
        <v>1077</v>
      </c>
      <c r="D39" s="1" t="s">
        <v>1078</v>
      </c>
      <c r="E39" s="1"/>
      <c r="F39" s="1"/>
      <c r="H39" s="4">
        <v>0</v>
      </c>
      <c r="I39" s="4">
        <v>0</v>
      </c>
      <c r="J39" s="4" t="str">
        <v>440_</v>
      </c>
      <c r="K39" s="4">
        <v>2</v>
      </c>
    </row>
    <row r="40" spans="3:11" x14ac:dyDescent="0.3">
      <c r="C40" s="1" t="s">
        <v>1079</v>
      </c>
      <c r="D40" s="1" t="s">
        <v>1080</v>
      </c>
      <c r="E40" s="1"/>
      <c r="F40" s="1"/>
      <c r="H40" s="4">
        <v>0</v>
      </c>
      <c r="I40" s="4">
        <v>0</v>
      </c>
      <c r="J40" s="4" t="str">
        <v>450_</v>
      </c>
      <c r="K40" s="4">
        <v>7</v>
      </c>
    </row>
    <row r="41" spans="3:11" x14ac:dyDescent="0.3">
      <c r="C41" s="1" t="s">
        <v>1081</v>
      </c>
      <c r="D41" s="1" t="s">
        <v>1082</v>
      </c>
      <c r="E41" s="1"/>
      <c r="F41" s="1"/>
      <c r="H41" s="4">
        <v>0</v>
      </c>
      <c r="I41" s="4">
        <v>0</v>
      </c>
      <c r="J41" s="4" t="str">
        <v>460_</v>
      </c>
      <c r="K41" s="4">
        <v>0</v>
      </c>
    </row>
    <row r="42" spans="3:11" x14ac:dyDescent="0.3">
      <c r="C42" s="1" t="s">
        <v>1083</v>
      </c>
      <c r="D42" s="1" t="s">
        <v>1084</v>
      </c>
      <c r="E42" s="1"/>
      <c r="F42" s="1"/>
      <c r="H42" s="4">
        <v>0</v>
      </c>
      <c r="I42" s="4">
        <v>0</v>
      </c>
      <c r="J42" s="4" t="str">
        <v>470_</v>
      </c>
      <c r="K42" s="4">
        <v>0</v>
      </c>
    </row>
    <row r="43" spans="3:11" x14ac:dyDescent="0.3">
      <c r="C43" s="1" t="s">
        <v>1085</v>
      </c>
      <c r="D43" s="1" t="s">
        <v>1086</v>
      </c>
      <c r="E43" s="1"/>
      <c r="F43" s="1"/>
      <c r="H43" s="4">
        <v>0</v>
      </c>
      <c r="I43" s="4">
        <v>0</v>
      </c>
      <c r="J43" s="4" t="str">
        <v>480_</v>
      </c>
      <c r="K43" s="4">
        <v>0</v>
      </c>
    </row>
    <row r="44" spans="3:11" x14ac:dyDescent="0.3">
      <c r="C44" s="1" t="s">
        <v>1087</v>
      </c>
      <c r="D44" s="1" t="s">
        <v>1088</v>
      </c>
      <c r="E44" s="1"/>
      <c r="F44" s="1"/>
      <c r="H44" s="4">
        <v>0</v>
      </c>
      <c r="I44" s="4">
        <v>0</v>
      </c>
      <c r="J44" s="4" t="str">
        <v>490_</v>
      </c>
      <c r="K44" s="4">
        <v>0</v>
      </c>
    </row>
    <row r="45" spans="3:11" x14ac:dyDescent="0.3">
      <c r="C45" s="1" t="s">
        <v>1089</v>
      </c>
      <c r="D45" s="1" t="s">
        <v>1090</v>
      </c>
      <c r="E45" s="1"/>
      <c r="F45" s="1"/>
      <c r="H45" s="4">
        <v>0</v>
      </c>
      <c r="I45" s="4">
        <v>0</v>
      </c>
      <c r="J45" s="4" t="str">
        <v>500_</v>
      </c>
      <c r="K45" s="4">
        <v>7</v>
      </c>
    </row>
    <row r="46" spans="3:11" x14ac:dyDescent="0.3">
      <c r="C46" s="1" t="s">
        <v>1091</v>
      </c>
      <c r="D46" s="1" t="s">
        <v>1092</v>
      </c>
      <c r="E46" s="1"/>
      <c r="F46" s="1"/>
      <c r="H46" s="4">
        <v>0</v>
      </c>
      <c r="I46" s="4">
        <v>0</v>
      </c>
      <c r="J46" s="4" t="str">
        <v>510_</v>
      </c>
      <c r="K46" s="4">
        <v>0</v>
      </c>
    </row>
    <row r="47" spans="3:11" x14ac:dyDescent="0.3">
      <c r="C47" s="1" t="s">
        <v>1093</v>
      </c>
      <c r="D47" s="1" t="s">
        <v>1094</v>
      </c>
      <c r="E47" s="1"/>
      <c r="F47" s="1"/>
      <c r="H47" s="4">
        <v>0</v>
      </c>
      <c r="I47" s="4">
        <v>0</v>
      </c>
      <c r="J47" s="4" t="str">
        <v>520_</v>
      </c>
      <c r="K47" s="4">
        <v>0</v>
      </c>
    </row>
    <row r="48" spans="3:11" x14ac:dyDescent="0.3">
      <c r="C48" s="1" t="s">
        <v>1095</v>
      </c>
      <c r="D48" s="1" t="s">
        <v>1096</v>
      </c>
      <c r="E48" s="1"/>
      <c r="F48" s="1"/>
      <c r="H48" s="4">
        <v>0</v>
      </c>
      <c r="I48" s="4">
        <v>0</v>
      </c>
      <c r="J48" s="4" t="str">
        <v>530_</v>
      </c>
      <c r="K48" s="4">
        <v>0</v>
      </c>
    </row>
    <row r="49" spans="3:11" x14ac:dyDescent="0.3">
      <c r="C49" s="1" t="s">
        <v>1097</v>
      </c>
      <c r="D49" s="1" t="s">
        <v>1098</v>
      </c>
      <c r="E49" s="1"/>
      <c r="F49" s="1"/>
      <c r="H49" s="4">
        <v>0</v>
      </c>
      <c r="I49" s="4">
        <v>0</v>
      </c>
      <c r="J49" s="4" t="str">
        <v>540_</v>
      </c>
      <c r="K49" s="4">
        <v>2</v>
      </c>
    </row>
    <row r="50" spans="3:11" x14ac:dyDescent="0.3">
      <c r="C50" s="1" t="s">
        <v>1099</v>
      </c>
      <c r="D50" s="1" t="s">
        <v>1100</v>
      </c>
      <c r="E50" s="1"/>
      <c r="F50" s="1"/>
      <c r="H50" s="4">
        <v>0</v>
      </c>
      <c r="I50" s="4">
        <v>0</v>
      </c>
      <c r="J50" s="4" t="str">
        <v>550_</v>
      </c>
      <c r="K50" s="4">
        <v>7</v>
      </c>
    </row>
    <row r="51" spans="3:11" x14ac:dyDescent="0.3">
      <c r="C51" s="1" t="s">
        <v>1101</v>
      </c>
      <c r="D51" s="1" t="s">
        <v>1102</v>
      </c>
      <c r="E51" s="1"/>
      <c r="F51" s="1"/>
      <c r="H51" s="4">
        <v>0</v>
      </c>
      <c r="I51" s="4">
        <v>0</v>
      </c>
      <c r="J51" s="4" t="str">
        <v>560_</v>
      </c>
      <c r="K51" s="4">
        <v>0</v>
      </c>
    </row>
    <row r="52" spans="3:11" x14ac:dyDescent="0.3">
      <c r="C52" s="1" t="s">
        <v>1103</v>
      </c>
      <c r="D52" s="1" t="s">
        <v>1104</v>
      </c>
      <c r="E52" s="1"/>
      <c r="F52" s="1"/>
      <c r="H52" s="4">
        <v>0</v>
      </c>
      <c r="I52" s="4">
        <v>0</v>
      </c>
      <c r="J52" s="4" t="str">
        <v>570_</v>
      </c>
      <c r="K52" s="4">
        <v>0</v>
      </c>
    </row>
    <row r="53" spans="3:11" x14ac:dyDescent="0.3">
      <c r="C53" s="1" t="s">
        <v>1105</v>
      </c>
      <c r="D53" s="1" t="s">
        <v>1106</v>
      </c>
      <c r="E53" s="1"/>
      <c r="F53" s="1"/>
      <c r="H53" s="4">
        <v>0</v>
      </c>
      <c r="I53" s="4">
        <v>0</v>
      </c>
      <c r="J53" s="4" t="str">
        <v>580_</v>
      </c>
      <c r="K53" s="4">
        <v>0</v>
      </c>
    </row>
    <row r="54" spans="3:11" x14ac:dyDescent="0.3">
      <c r="C54" s="1" t="s">
        <v>1107</v>
      </c>
      <c r="D54" s="1" t="s">
        <v>1108</v>
      </c>
      <c r="E54" s="1"/>
      <c r="F54" s="1"/>
      <c r="H54" s="4">
        <v>0</v>
      </c>
      <c r="I54" s="4">
        <v>0</v>
      </c>
      <c r="J54" s="4" t="str">
        <v>590_</v>
      </c>
      <c r="K54" s="4">
        <v>0</v>
      </c>
    </row>
    <row r="55" spans="3:11" x14ac:dyDescent="0.3">
      <c r="C55" s="1" t="s">
        <v>1109</v>
      </c>
      <c r="D55" s="1" t="s">
        <v>1110</v>
      </c>
      <c r="E55" s="1"/>
      <c r="F55" s="1"/>
      <c r="H55" s="4">
        <v>0</v>
      </c>
      <c r="I55" s="4">
        <v>0</v>
      </c>
      <c r="J55" s="4" t="str">
        <v>600_</v>
      </c>
      <c r="K55" s="4">
        <v>3</v>
      </c>
    </row>
    <row r="56" spans="3:11" x14ac:dyDescent="0.3">
      <c r="C56" s="1" t="s">
        <v>1111</v>
      </c>
      <c r="D56" s="1" t="s">
        <v>1112</v>
      </c>
      <c r="E56" s="1"/>
      <c r="F56" s="1"/>
      <c r="H56" s="4">
        <v>0</v>
      </c>
      <c r="I56" s="4">
        <v>0</v>
      </c>
      <c r="J56" s="4" t="str">
        <v>610_</v>
      </c>
      <c r="K56" s="4">
        <v>0</v>
      </c>
    </row>
    <row r="57" spans="3:11" x14ac:dyDescent="0.3">
      <c r="C57" s="1" t="s">
        <v>1113</v>
      </c>
      <c r="D57" s="1" t="s">
        <v>1114</v>
      </c>
      <c r="E57" s="1"/>
      <c r="F57" s="1"/>
      <c r="H57" s="4">
        <v>0</v>
      </c>
      <c r="I57" s="4">
        <v>0</v>
      </c>
      <c r="J57" s="4" t="str">
        <v>620_</v>
      </c>
      <c r="K57" s="4">
        <v>8</v>
      </c>
    </row>
    <row r="58" spans="3:11" x14ac:dyDescent="0.3">
      <c r="C58" s="1" t="s">
        <v>1115</v>
      </c>
      <c r="D58" s="1" t="s">
        <v>1116</v>
      </c>
      <c r="E58" s="1"/>
      <c r="F58" s="1"/>
      <c r="H58" s="4">
        <v>0</v>
      </c>
      <c r="I58" s="4">
        <v>0</v>
      </c>
      <c r="J58" s="4" t="str">
        <v>630_</v>
      </c>
      <c r="K58" s="4">
        <v>2</v>
      </c>
    </row>
    <row r="59" spans="3:11" x14ac:dyDescent="0.3">
      <c r="C59" s="1" t="s">
        <v>1117</v>
      </c>
      <c r="D59" s="1" t="s">
        <v>1118</v>
      </c>
      <c r="E59" s="1"/>
      <c r="F59" s="1"/>
      <c r="H59" s="4">
        <v>0</v>
      </c>
      <c r="I59" s="4">
        <v>0</v>
      </c>
      <c r="J59" s="4" t="str">
        <v>640_</v>
      </c>
      <c r="K59" s="4">
        <v>13</v>
      </c>
    </row>
    <row r="60" spans="3:11" x14ac:dyDescent="0.3">
      <c r="C60" s="1" t="s">
        <v>1119</v>
      </c>
      <c r="D60" s="1" t="s">
        <v>1120</v>
      </c>
      <c r="E60" s="1"/>
      <c r="F60" s="1"/>
      <c r="H60" s="4">
        <v>0</v>
      </c>
      <c r="I60" s="4">
        <v>0</v>
      </c>
      <c r="J60" s="4" t="str">
        <v>650_</v>
      </c>
      <c r="K60" s="4">
        <v>2</v>
      </c>
    </row>
    <row r="61" spans="3:11" x14ac:dyDescent="0.3">
      <c r="C61" s="1" t="s">
        <v>1121</v>
      </c>
      <c r="D61" s="1" t="s">
        <v>1122</v>
      </c>
      <c r="E61" s="1"/>
      <c r="F61" s="1"/>
      <c r="H61" s="4">
        <v>0</v>
      </c>
      <c r="I61" s="4">
        <v>0</v>
      </c>
      <c r="J61" s="4" t="str">
        <v>660_</v>
      </c>
      <c r="K61" s="4">
        <v>1</v>
      </c>
    </row>
    <row r="62" spans="3:11" x14ac:dyDescent="0.3">
      <c r="C62" s="1" t="s">
        <v>1123</v>
      </c>
      <c r="D62" s="1" t="s">
        <v>1124</v>
      </c>
      <c r="E62" s="1"/>
      <c r="F62" s="1"/>
      <c r="H62" s="4">
        <v>0</v>
      </c>
      <c r="I62" s="4">
        <v>0</v>
      </c>
      <c r="J62" s="4" t="str">
        <v>670_</v>
      </c>
      <c r="K62" s="4">
        <v>3</v>
      </c>
    </row>
    <row r="63" spans="3:11" x14ac:dyDescent="0.3">
      <c r="C63" s="1" t="s">
        <v>1125</v>
      </c>
      <c r="D63" s="1" t="s">
        <v>1126</v>
      </c>
      <c r="E63" s="1"/>
      <c r="F63" s="1"/>
      <c r="H63" s="4">
        <v>0</v>
      </c>
      <c r="I63" s="4">
        <v>0</v>
      </c>
      <c r="J63" s="4" t="str">
        <v>680_</v>
      </c>
      <c r="K63" s="4">
        <v>0</v>
      </c>
    </row>
    <row r="64" spans="3:11" x14ac:dyDescent="0.3">
      <c r="C64" s="1" t="s">
        <v>1127</v>
      </c>
      <c r="D64" s="1" t="s">
        <v>1128</v>
      </c>
      <c r="E64" s="1"/>
      <c r="F64" s="1"/>
      <c r="H64" s="4">
        <v>0</v>
      </c>
      <c r="I64" s="4">
        <v>0</v>
      </c>
      <c r="J64" s="4" t="str">
        <v>690_</v>
      </c>
      <c r="K64" s="4">
        <v>13</v>
      </c>
    </row>
    <row r="65" spans="3:11" x14ac:dyDescent="0.3">
      <c r="C65" s="1" t="s">
        <v>1129</v>
      </c>
      <c r="D65" s="1" t="s">
        <v>1130</v>
      </c>
      <c r="E65" s="1"/>
      <c r="F65" s="1"/>
      <c r="H65" s="4">
        <v>0</v>
      </c>
      <c r="I65" s="4">
        <v>0</v>
      </c>
      <c r="J65" s="4" t="str">
        <v>700_</v>
      </c>
      <c r="K65" s="4">
        <v>19</v>
      </c>
    </row>
    <row r="66" spans="3:11" x14ac:dyDescent="0.3">
      <c r="C66" s="1" t="s">
        <v>1131</v>
      </c>
      <c r="D66" s="1" t="s">
        <v>1132</v>
      </c>
      <c r="E66" s="1"/>
      <c r="F66" s="1"/>
      <c r="H66" s="4">
        <v>0</v>
      </c>
      <c r="I66" s="4">
        <v>0</v>
      </c>
      <c r="J66" s="4" t="str">
        <v>710_</v>
      </c>
      <c r="K66" s="4">
        <v>2</v>
      </c>
    </row>
    <row r="67" spans="3:11" x14ac:dyDescent="0.3">
      <c r="C67" s="1" t="s">
        <v>1133</v>
      </c>
      <c r="D67" s="1" t="s">
        <v>1134</v>
      </c>
      <c r="E67" s="1"/>
      <c r="F67" s="1"/>
      <c r="H67" s="4">
        <v>0</v>
      </c>
      <c r="I67" s="4">
        <v>0</v>
      </c>
      <c r="J67" s="4" t="str">
        <v>720_</v>
      </c>
      <c r="K67" s="4">
        <v>2</v>
      </c>
    </row>
    <row r="68" spans="3:11" x14ac:dyDescent="0.3">
      <c r="C68" s="1" t="s">
        <v>1135</v>
      </c>
      <c r="D68" s="1" t="s">
        <v>1136</v>
      </c>
      <c r="E68" s="1"/>
      <c r="F68" s="1"/>
      <c r="H68" s="4">
        <v>0</v>
      </c>
      <c r="I68" s="4">
        <v>0</v>
      </c>
      <c r="J68" s="4" t="str">
        <v>730_</v>
      </c>
      <c r="K68" s="4">
        <v>27</v>
      </c>
    </row>
    <row r="69" spans="3:11" x14ac:dyDescent="0.3">
      <c r="C69" s="1" t="s">
        <v>1137</v>
      </c>
      <c r="D69" s="1" t="s">
        <v>1138</v>
      </c>
      <c r="E69" s="1"/>
      <c r="F69" s="1"/>
      <c r="H69" s="4">
        <v>0</v>
      </c>
      <c r="I69" s="4">
        <v>0</v>
      </c>
      <c r="J69" s="4" t="str">
        <v>740_</v>
      </c>
      <c r="K69" s="4">
        <v>0</v>
      </c>
    </row>
    <row r="70" spans="3:11" x14ac:dyDescent="0.3">
      <c r="C70" s="1" t="s">
        <v>1139</v>
      </c>
      <c r="D70" s="1" t="s">
        <v>1140</v>
      </c>
      <c r="E70" s="1"/>
      <c r="F70" s="1"/>
      <c r="H70" s="4">
        <v>0</v>
      </c>
      <c r="I70" s="4">
        <v>0</v>
      </c>
      <c r="J70" s="4" t="str">
        <v>750_</v>
      </c>
      <c r="K70" s="4">
        <v>0</v>
      </c>
    </row>
    <row r="71" spans="3:11" x14ac:dyDescent="0.3">
      <c r="C71" s="1" t="s">
        <v>1141</v>
      </c>
      <c r="D71" s="1" t="s">
        <v>1142</v>
      </c>
      <c r="E71" s="1"/>
      <c r="F71" s="1"/>
      <c r="H71" s="4">
        <v>0</v>
      </c>
      <c r="I71" s="4">
        <v>0</v>
      </c>
      <c r="J71" s="4" t="str">
        <v>760_</v>
      </c>
      <c r="K71" s="4">
        <v>7</v>
      </c>
    </row>
    <row r="72" spans="3:11" x14ac:dyDescent="0.3">
      <c r="C72" s="1" t="s">
        <v>1143</v>
      </c>
      <c r="D72" s="1" t="s">
        <v>1144</v>
      </c>
      <c r="E72" s="1"/>
      <c r="F72" s="1"/>
      <c r="H72" s="4">
        <v>0</v>
      </c>
      <c r="I72" s="4">
        <v>0</v>
      </c>
      <c r="J72" s="4" t="str">
        <v>770_</v>
      </c>
      <c r="K72" s="4">
        <v>0</v>
      </c>
    </row>
    <row r="73" spans="3:11" x14ac:dyDescent="0.3">
      <c r="C73" s="1" t="s">
        <v>1145</v>
      </c>
      <c r="D73" s="1" t="s">
        <v>1146</v>
      </c>
      <c r="E73" s="1"/>
      <c r="F73" s="1"/>
      <c r="H73" s="4">
        <v>0</v>
      </c>
      <c r="I73" s="4">
        <v>0</v>
      </c>
      <c r="J73" s="4" t="str">
        <v>780_</v>
      </c>
      <c r="K73" s="4">
        <v>1</v>
      </c>
    </row>
    <row r="74" spans="3:11" x14ac:dyDescent="0.3">
      <c r="C74" s="1" t="s">
        <v>1147</v>
      </c>
      <c r="D74" s="1" t="s">
        <v>1148</v>
      </c>
      <c r="E74" s="1"/>
      <c r="F74" s="1"/>
      <c r="H74" s="4">
        <v>0</v>
      </c>
      <c r="I74" s="4">
        <v>0</v>
      </c>
      <c r="J74" s="4" t="str">
        <v>790_</v>
      </c>
      <c r="K74" s="4">
        <v>1</v>
      </c>
    </row>
    <row r="75" spans="3:11" x14ac:dyDescent="0.3">
      <c r="C75" s="1" t="s">
        <v>1149</v>
      </c>
      <c r="D75" s="1" t="s">
        <v>1150</v>
      </c>
      <c r="E75" s="1"/>
      <c r="F75" s="1"/>
      <c r="H75" s="4">
        <v>0</v>
      </c>
      <c r="I75" s="4">
        <v>0</v>
      </c>
      <c r="J75" s="4" t="str">
        <v>800_</v>
      </c>
      <c r="K75" s="4">
        <v>1</v>
      </c>
    </row>
    <row r="76" spans="3:11" x14ac:dyDescent="0.3">
      <c r="C76" s="1" t="s">
        <v>1151</v>
      </c>
      <c r="D76" s="1" t="s">
        <v>1152</v>
      </c>
      <c r="E76" s="1"/>
      <c r="F76" s="1"/>
      <c r="H76" s="4">
        <v>0</v>
      </c>
      <c r="I76" s="4">
        <v>0</v>
      </c>
      <c r="J76" s="4" t="str">
        <v>810_</v>
      </c>
      <c r="K76" s="4">
        <v>1</v>
      </c>
    </row>
    <row r="77" spans="3:11" x14ac:dyDescent="0.3">
      <c r="C77" s="1" t="s">
        <v>1153</v>
      </c>
      <c r="D77" s="1" t="s">
        <v>1154</v>
      </c>
      <c r="E77" s="1"/>
      <c r="F77" s="1"/>
      <c r="H77" s="4">
        <v>0</v>
      </c>
      <c r="I77" s="4">
        <v>0</v>
      </c>
      <c r="J77" s="4" t="str">
        <v>820_</v>
      </c>
      <c r="K77" s="4">
        <v>3</v>
      </c>
    </row>
    <row r="78" spans="3:11" x14ac:dyDescent="0.3">
      <c r="C78" s="1" t="s">
        <v>1155</v>
      </c>
      <c r="D78" s="1" t="s">
        <v>1156</v>
      </c>
      <c r="E78" s="1"/>
      <c r="F78" s="1"/>
      <c r="H78" s="4">
        <v>0</v>
      </c>
      <c r="I78" s="4">
        <v>0</v>
      </c>
      <c r="J78" s="4" t="str">
        <v>830_</v>
      </c>
      <c r="K78" s="4">
        <v>1</v>
      </c>
    </row>
    <row r="79" spans="3:11" x14ac:dyDescent="0.3">
      <c r="C79" s="1" t="s">
        <v>1157</v>
      </c>
      <c r="D79" s="1" t="s">
        <v>1158</v>
      </c>
      <c r="E79" s="1"/>
      <c r="F79" s="1"/>
      <c r="H79" s="4">
        <v>0</v>
      </c>
      <c r="I79" s="4">
        <v>0</v>
      </c>
      <c r="J79" s="4" t="str">
        <v>840_</v>
      </c>
      <c r="K79" s="4">
        <v>5</v>
      </c>
    </row>
    <row r="80" spans="3:11" x14ac:dyDescent="0.3">
      <c r="C80" s="1" t="s">
        <v>1159</v>
      </c>
      <c r="D80" s="1" t="s">
        <v>1160</v>
      </c>
      <c r="E80" s="1"/>
      <c r="F80" s="1"/>
      <c r="H80" s="4">
        <v>0</v>
      </c>
      <c r="I80" s="4">
        <v>0</v>
      </c>
      <c r="J80" s="4" t="str">
        <v>850_</v>
      </c>
      <c r="K80" s="4">
        <v>11</v>
      </c>
    </row>
    <row r="81" spans="3:11" x14ac:dyDescent="0.3">
      <c r="C81" s="1" t="s">
        <v>1161</v>
      </c>
      <c r="D81" s="1" t="s">
        <v>1162</v>
      </c>
      <c r="E81" s="1"/>
      <c r="F81" s="1"/>
      <c r="H81" s="4">
        <v>0</v>
      </c>
      <c r="I81" s="4">
        <v>0</v>
      </c>
      <c r="J81" s="4" t="str">
        <v>860_</v>
      </c>
      <c r="K81" s="4">
        <v>9</v>
      </c>
    </row>
    <row r="82" spans="3:11" x14ac:dyDescent="0.3">
      <c r="C82" s="1" t="s">
        <v>1163</v>
      </c>
      <c r="D82" s="1" t="s">
        <v>1164</v>
      </c>
      <c r="E82" s="1"/>
      <c r="F82" s="1"/>
      <c r="H82" s="4">
        <v>0</v>
      </c>
      <c r="I82" s="4">
        <v>0</v>
      </c>
      <c r="J82" s="4" t="str">
        <v>911_</v>
      </c>
      <c r="K82" s="4">
        <v>45</v>
      </c>
    </row>
    <row r="83" spans="3:11" x14ac:dyDescent="0.3">
      <c r="C83" s="1" t="s">
        <v>1165</v>
      </c>
      <c r="D83" s="1" t="s">
        <v>1166</v>
      </c>
      <c r="E83" s="1"/>
      <c r="F83" s="1"/>
      <c r="H83" s="4">
        <v>0</v>
      </c>
      <c r="I83" s="4">
        <v>0</v>
      </c>
      <c r="J83" s="4" t="str">
        <v>912_</v>
      </c>
      <c r="K83" s="4">
        <v>0</v>
      </c>
    </row>
    <row r="84" spans="3:11" x14ac:dyDescent="0.3">
      <c r="C84" s="1" t="s">
        <v>1167</v>
      </c>
      <c r="D84" s="1" t="s">
        <v>1168</v>
      </c>
      <c r="E84" s="1"/>
      <c r="F84" s="1"/>
      <c r="H84" s="4">
        <v>0</v>
      </c>
      <c r="I84" s="4">
        <v>0</v>
      </c>
      <c r="J84" s="4" t="str">
        <v>913_</v>
      </c>
      <c r="K84" s="4">
        <v>0</v>
      </c>
    </row>
    <row r="85" spans="3:11" x14ac:dyDescent="0.3">
      <c r="C85" s="1" t="s">
        <v>1169</v>
      </c>
      <c r="D85" s="1" t="s">
        <v>1170</v>
      </c>
      <c r="E85" s="1"/>
      <c r="F85" s="1"/>
      <c r="H85" s="4">
        <v>0</v>
      </c>
      <c r="I85" s="4">
        <v>0</v>
      </c>
      <c r="J85" s="4" t="str">
        <v>914_</v>
      </c>
      <c r="K85" s="4">
        <v>7</v>
      </c>
    </row>
    <row r="86" spans="3:11" x14ac:dyDescent="0.3">
      <c r="C86" s="1" t="s">
        <v>1171</v>
      </c>
      <c r="D86" s="1" t="s">
        <v>1172</v>
      </c>
      <c r="E86" s="1"/>
      <c r="F86" s="1"/>
      <c r="H86" s="4">
        <v>0</v>
      </c>
      <c r="I86" s="4">
        <v>0</v>
      </c>
      <c r="J86" s="4" t="str">
        <v>915_</v>
      </c>
      <c r="K86" s="4">
        <v>0</v>
      </c>
    </row>
    <row r="87" spans="3:11" x14ac:dyDescent="0.3">
      <c r="C87" s="1" t="s">
        <v>1173</v>
      </c>
      <c r="D87" s="1" t="s">
        <v>1174</v>
      </c>
      <c r="E87" s="1"/>
      <c r="F87" s="1"/>
      <c r="H87" s="4">
        <v>0</v>
      </c>
      <c r="I87" s="4">
        <v>0</v>
      </c>
      <c r="J87" s="4" t="str">
        <v>916_</v>
      </c>
      <c r="K87" s="4">
        <v>0</v>
      </c>
    </row>
    <row r="88" spans="3:11" x14ac:dyDescent="0.3">
      <c r="C88" s="1" t="s">
        <v>1175</v>
      </c>
      <c r="D88" s="1" t="s">
        <v>1176</v>
      </c>
      <c r="E88" s="1"/>
      <c r="F88" s="1"/>
      <c r="H88" s="4">
        <v>0</v>
      </c>
      <c r="I88" s="4">
        <v>0</v>
      </c>
      <c r="J88" s="4" t="str">
        <v>917_</v>
      </c>
      <c r="K88" s="4">
        <v>3</v>
      </c>
    </row>
    <row r="89" spans="3:11" x14ac:dyDescent="0.3">
      <c r="C89" s="1" t="s">
        <v>1177</v>
      </c>
      <c r="D89" s="1" t="s">
        <v>1178</v>
      </c>
      <c r="E89" s="1"/>
      <c r="F89" s="1"/>
      <c r="H89" s="4">
        <v>0</v>
      </c>
      <c r="I89" s="4">
        <v>0</v>
      </c>
      <c r="J89" s="4" t="str">
        <v>918_</v>
      </c>
      <c r="K89" s="4">
        <v>0</v>
      </c>
    </row>
    <row r="90" spans="3:11" x14ac:dyDescent="0.3">
      <c r="C90" s="1" t="s">
        <v>1179</v>
      </c>
      <c r="D90" s="1" t="s">
        <v>1180</v>
      </c>
      <c r="E90" s="1"/>
      <c r="F90" s="1"/>
      <c r="H90" s="4">
        <v>0</v>
      </c>
      <c r="I90" s="4">
        <v>0</v>
      </c>
      <c r="J90" s="4" t="str">
        <v>919_</v>
      </c>
      <c r="K90" s="4">
        <v>0</v>
      </c>
    </row>
    <row r="91" spans="3:11" x14ac:dyDescent="0.3">
      <c r="C91" s="1" t="s">
        <v>1181</v>
      </c>
      <c r="D91" s="1" t="s">
        <v>1182</v>
      </c>
      <c r="E91" s="1"/>
      <c r="F91" s="1"/>
      <c r="H91" s="4">
        <v>0</v>
      </c>
      <c r="I91" s="4">
        <v>0</v>
      </c>
      <c r="J91" s="4" t="str">
        <v>920_</v>
      </c>
      <c r="K91" s="4">
        <v>1</v>
      </c>
    </row>
    <row r="92" spans="3:11" x14ac:dyDescent="0.3">
      <c r="C92" s="1" t="s">
        <v>1183</v>
      </c>
      <c r="D92" s="1" t="s">
        <v>1184</v>
      </c>
      <c r="E92" s="1"/>
      <c r="F92" s="1"/>
      <c r="H92" s="4">
        <v>0</v>
      </c>
      <c r="I92" s="4">
        <v>0</v>
      </c>
      <c r="J92" s="4" t="str">
        <v>930_</v>
      </c>
      <c r="K92" s="4">
        <v>5</v>
      </c>
    </row>
    <row r="93" spans="3:11" x14ac:dyDescent="0.3">
      <c r="C93" s="1" t="s">
        <v>1185</v>
      </c>
      <c r="D93" s="1" t="s">
        <v>1186</v>
      </c>
      <c r="E93" s="1"/>
      <c r="F93" s="1"/>
      <c r="H93" s="4">
        <v>0</v>
      </c>
      <c r="I93" s="4">
        <v>0</v>
      </c>
      <c r="J93" s="4" t="str">
        <v>940_</v>
      </c>
      <c r="K93" s="4">
        <v>7</v>
      </c>
    </row>
    <row r="94" spans="3:11" x14ac:dyDescent="0.3">
      <c r="C94" s="1" t="s">
        <v>1187</v>
      </c>
      <c r="D94" s="1" t="s">
        <v>1188</v>
      </c>
      <c r="E94" s="1"/>
      <c r="F94" s="1"/>
      <c r="H94" s="4">
        <v>0</v>
      </c>
      <c r="I94" s="4">
        <v>0</v>
      </c>
      <c r="J94" s="4" t="str">
        <v>950_</v>
      </c>
      <c r="K94" s="4">
        <v>46</v>
      </c>
    </row>
  </sheetData>
  <mergeCells count="1">
    <mergeCell ref="A2:A3"/>
  </mergeCells>
  <dataValidations count="1">
    <dataValidation type="list" allowBlank="1" showInputMessage="1" showErrorMessage="1" sqref="G6:G96 E6:E94" xr:uid="{F6216ED5-9B5B-46B2-B6B0-B69A5FE42376}">
      <formula1>_xlfn.ANCHORARRAY($J$6)</formula1>
    </dataValidation>
  </dataValidations>
  <hyperlinks>
    <hyperlink ref="A7" location="'Site'!A1" display="Site" xr:uid="{752ED0DE-178C-44D5-9B04-E18462052D87}"/>
    <hyperlink ref="A11" location="'Budget center'!A1" display="Budget center" xr:uid="{B39EDBE8-9D50-4D18-B8B5-3DB23EE47842}"/>
    <hyperlink ref="A15" location="'Cost center'!A1" display="Cost center" xr:uid="{3C3C91F7-C86B-4DA4-B01C-6584BD2D5B35}"/>
    <hyperlink ref="A17" location="'MIS code'!A1" display="MIS code" xr:uid="{AF36E7D6-1F5A-4ED5-B3B7-B206F9EDC05E}"/>
    <hyperlink ref="A19" location="'Commit'!A1" display="Commit" xr:uid="{C0BAD092-43AE-4053-830B-EE3C5B934440}"/>
    <hyperlink ref="A21" location="'Asset'!A1" display="Asset" xr:uid="{754E9010-22F3-4B93-B5C1-8585AE396A08}"/>
    <hyperlink ref="A23" location="'Statistic'!A1" display="Statistic" xr:uid="{1CC80CAA-52DC-4B1A-B654-253810DDBCB4}"/>
    <hyperlink ref="A25" location="'Financial'!A1" display="Financial" xr:uid="{47511881-3B7C-41E4-8532-9D428B29E0FF}"/>
    <hyperlink ref="A27" location="'Other'!A1" display="Other" xr:uid="{044A2425-E375-483A-95C4-5900FB62E710}"/>
    <hyperlink ref="A11" location="'Fund center'!A1" display="Fund center (BPNS)" xr:uid="{1F8344AB-AC4C-463A-ABF4-7B2DA3E7C702}"/>
    <hyperlink ref="A9" location="'Budget center'!A1" display="Budget center" xr:uid="{70818217-782B-48F6-9D74-8F76CF67946E}"/>
    <hyperlink ref="A9" location="Faculty!A1" display="Faculty (khoa chuyên môn)" xr:uid="{A1830700-B72E-4BE2-8C62-7FF3FE70D090}"/>
    <hyperlink ref="A13" location="'Profit center'!A1" display="Profit center (TT lợi nhuận)" xr:uid="{1CB9296B-DB7F-4BD0-B8A4-36C099A4D047}"/>
  </hyperlinks>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38F4D-27C4-4915-8FD7-C9069A500D90}">
  <sheetPr codeName="Sheet7">
    <tabColor rgb="FF0099CC"/>
  </sheetPr>
  <dimension ref="A1:Q343"/>
  <sheetViews>
    <sheetView showGridLines="0" tabSelected="1" zoomScaleNormal="100" workbookViewId="0">
      <pane xSplit="1" ySplit="5" topLeftCell="B6" activePane="bottomRight" state="frozen"/>
      <selection pane="topRight" activeCell="B1" sqref="B1"/>
      <selection pane="bottomLeft" activeCell="A6" sqref="A6"/>
      <selection pane="bottomRight" activeCell="D9" sqref="D9"/>
    </sheetView>
  </sheetViews>
  <sheetFormatPr defaultRowHeight="13.8" x14ac:dyDescent="0.3"/>
  <cols>
    <col min="1" max="1" width="30.625" style="2" customWidth="1"/>
    <col min="3" max="3" width="12.5" customWidth="1"/>
    <col min="4" max="4" width="51.375" customWidth="1"/>
    <col min="5" max="5" width="12.875" customWidth="1"/>
    <col min="6" max="6" width="10.875" bestFit="1" customWidth="1"/>
    <col min="7" max="7" width="10" customWidth="1"/>
    <col min="8" max="8" width="46.375" customWidth="1"/>
    <col min="9" max="9" width="31.25" customWidth="1"/>
    <col min="10" max="10" width="1.875" bestFit="1" customWidth="1"/>
    <col min="11" max="13" width="10.375" style="4" customWidth="1"/>
    <col min="14" max="14" width="54.875" style="4" bestFit="1" customWidth="1"/>
    <col min="15" max="15" width="17.25" style="4" bestFit="1" customWidth="1"/>
    <col min="17" max="17" width="54.625" style="4" bestFit="1" customWidth="1"/>
  </cols>
  <sheetData>
    <row r="1" spans="1:17" x14ac:dyDescent="0.3">
      <c r="C1" t="str">
        <f t="array" ref="C1:I1">""</f>
        <v/>
      </c>
      <c r="D1" t="str">
        <v/>
      </c>
      <c r="E1" t="str">
        <v/>
      </c>
      <c r="F1" t="str">
        <v/>
      </c>
      <c r="G1" t="str">
        <v/>
      </c>
      <c r="H1" t="str">
        <v/>
      </c>
      <c r="I1" t="str">
        <v/>
      </c>
      <c r="K1" s="7" t="s">
        <v>1189</v>
      </c>
    </row>
    <row r="2" spans="1:17" ht="13.8" customHeight="1" x14ac:dyDescent="0.3">
      <c r="A2" s="14" t="s">
        <v>0</v>
      </c>
      <c r="C2" s="9" t="str">
        <f>A19</f>
        <v>Commit (mã khoản mục)</v>
      </c>
      <c r="K2" s="1" t="s">
        <v>1190</v>
      </c>
      <c r="L2" s="1" t="s">
        <v>1191</v>
      </c>
      <c r="M2" s="6" t="s">
        <v>1192</v>
      </c>
      <c r="N2" s="6" t="s">
        <v>1193</v>
      </c>
      <c r="O2" s="6" t="s">
        <v>1194</v>
      </c>
    </row>
    <row r="3" spans="1:17" ht="13.8" customHeight="1" x14ac:dyDescent="0.3">
      <c r="A3" s="15"/>
      <c r="K3" s="4">
        <f>MAX(_xlfn.ANCHORARRAY(K6))</f>
        <v>0</v>
      </c>
      <c r="L3" s="4">
        <f>MAX(_xlfn.ANCHORARRAY(L6))</f>
        <v>0</v>
      </c>
    </row>
    <row r="4" spans="1:17" ht="13.8" customHeight="1" x14ac:dyDescent="0.3">
      <c r="A4" s="13" t="s">
        <v>3693</v>
      </c>
      <c r="E4" t="s">
        <v>3651</v>
      </c>
      <c r="F4" t="s">
        <v>3651</v>
      </c>
      <c r="G4" t="s">
        <v>3651</v>
      </c>
      <c r="H4" t="s">
        <v>3651</v>
      </c>
    </row>
    <row r="5" spans="1:17" ht="14.4" thickBot="1" x14ac:dyDescent="0.35">
      <c r="A5" s="3"/>
      <c r="C5" t="s">
        <v>1195</v>
      </c>
      <c r="D5" t="s">
        <v>1196</v>
      </c>
      <c r="E5" t="s">
        <v>1189</v>
      </c>
      <c r="F5" t="s">
        <v>1007</v>
      </c>
      <c r="G5" t="s">
        <v>38</v>
      </c>
      <c r="H5" t="s">
        <v>2032</v>
      </c>
      <c r="I5" t="s">
        <v>3</v>
      </c>
      <c r="J5" t="s">
        <v>4</v>
      </c>
      <c r="K5" s="4" t="s">
        <v>5</v>
      </c>
      <c r="L5" s="4" t="s">
        <v>6</v>
      </c>
      <c r="M5" s="4" t="s">
        <v>7</v>
      </c>
      <c r="N5" s="4" t="s">
        <v>1008</v>
      </c>
      <c r="O5" s="4" t="s">
        <v>40</v>
      </c>
      <c r="Q5" s="4" t="s">
        <v>2032</v>
      </c>
    </row>
    <row r="6" spans="1:17" x14ac:dyDescent="0.3">
      <c r="C6" s="1" t="s">
        <v>1236</v>
      </c>
      <c r="D6" s="1" t="s">
        <v>1237</v>
      </c>
      <c r="E6" s="1" t="s">
        <v>1190</v>
      </c>
      <c r="F6" s="1" t="s">
        <v>1175</v>
      </c>
      <c r="G6" s="1" t="s">
        <v>1198</v>
      </c>
      <c r="H6" t="str">
        <f>_xlfn.XLOOKUP(L_CI[[#This Row],[MIS code]],L_Mis[MIS code],L_Mis[MIS name])</f>
        <v>Doanh thu thuốc nhà thuốc</v>
      </c>
      <c r="I6" s="1" t="s">
        <v>1190</v>
      </c>
      <c r="K6" s="4" cm="1">
        <f t="array" ref="K6:K343">COUNTIFS(L_CI[CI code],L_CI[CI code])-1</f>
        <v>0</v>
      </c>
      <c r="L6" s="4" cm="1">
        <f t="array" ref="L6:L343">COUNTIFS(L_CI[CI code],L_CI[CI code]&amp;"?*")</f>
        <v>0</v>
      </c>
      <c r="M6" s="4" t="str" cm="1">
        <f t="array" ref="M6:M343">_xlfn._xlws.SORT(L_CI[CI code])</f>
        <v>505200_</v>
      </c>
      <c r="N6" s="4" t="str" cm="1">
        <f t="array" ref="N6:N343">IF(L_CI[MIS code]&lt;&gt;"",_xlfn.XLOOKUP(L_CI[MIS code],L_Mis[MIS code],L_Mis[MIS name]),"")</f>
        <v>Doanh thu thuốc nhà thuốc</v>
      </c>
      <c r="O6" s="4" t="str" cm="1">
        <f t="array" ref="O6:O343">_xlfn.XLOOKUP(L_CI[FS code],L_FS[FS code],L_FS[FS name],"-")</f>
        <v>Doanh thu bán hàng</v>
      </c>
      <c r="Q6" s="4" t="str" cm="1">
        <f t="array" ref="Q6:Q61">_xlfn.UNIQUE(L_CI[Budget controlling item])</f>
        <v>Doanh thu thuốc nhà thuốc</v>
      </c>
    </row>
    <row r="7" spans="1:17" x14ac:dyDescent="0.3">
      <c r="A7" s="11" t="s">
        <v>9</v>
      </c>
      <c r="C7" s="1" t="s">
        <v>1238</v>
      </c>
      <c r="D7" s="1" t="s">
        <v>1239</v>
      </c>
      <c r="E7" s="1" t="s">
        <v>1190</v>
      </c>
      <c r="F7" s="1" t="s">
        <v>1175</v>
      </c>
      <c r="G7" s="1" t="s">
        <v>1198</v>
      </c>
      <c r="H7" t="str">
        <f>_xlfn.XLOOKUP(L_CI[[#This Row],[MIS code]],L_Mis[MIS code],L_Mis[MIS name])</f>
        <v>Doanh thu thuốc nhà thuốc</v>
      </c>
      <c r="I7" s="1" t="s">
        <v>1190</v>
      </c>
      <c r="K7" s="4">
        <v>0</v>
      </c>
      <c r="L7" s="4">
        <v>0</v>
      </c>
      <c r="M7" s="4" t="str">
        <v>505210_</v>
      </c>
      <c r="N7" s="4" t="str">
        <v>Doanh thu thuốc nhà thuốc</v>
      </c>
      <c r="O7" s="4" t="str">
        <v>Doanh thu bán hàng</v>
      </c>
      <c r="Q7" s="4" t="str">
        <v>Doanh thu thuốc nội trú</v>
      </c>
    </row>
    <row r="8" spans="1:17" x14ac:dyDescent="0.3">
      <c r="C8" s="1" t="s">
        <v>1240</v>
      </c>
      <c r="D8" s="1" t="s">
        <v>1241</v>
      </c>
      <c r="E8" s="1" t="s">
        <v>1190</v>
      </c>
      <c r="F8" s="1" t="s">
        <v>1175</v>
      </c>
      <c r="G8" s="1" t="s">
        <v>1198</v>
      </c>
      <c r="H8" t="str">
        <f>_xlfn.XLOOKUP(L_CI[[#This Row],[MIS code]],L_Mis[MIS code],L_Mis[MIS name])</f>
        <v>Doanh thu thuốc nhà thuốc</v>
      </c>
      <c r="I8" s="1" t="s">
        <v>1190</v>
      </c>
      <c r="K8" s="4">
        <v>0</v>
      </c>
      <c r="L8" s="4">
        <v>0</v>
      </c>
      <c r="M8" s="4" t="str">
        <v>505221_</v>
      </c>
      <c r="N8" s="4" t="str">
        <v>Doanh thu thuốc nhà thuốc</v>
      </c>
      <c r="O8" s="4" t="str">
        <v>Doanh thu bán hàng</v>
      </c>
      <c r="Q8" s="4" t="str">
        <v>Doanh thu khám điều trị</v>
      </c>
    </row>
    <row r="9" spans="1:17" x14ac:dyDescent="0.3">
      <c r="A9" s="11" t="s">
        <v>2094</v>
      </c>
      <c r="C9" s="1" t="s">
        <v>1242</v>
      </c>
      <c r="D9" s="1" t="s">
        <v>1876</v>
      </c>
      <c r="E9" s="1" t="s">
        <v>1190</v>
      </c>
      <c r="F9" s="1" t="s">
        <v>1169</v>
      </c>
      <c r="G9" s="1" t="s">
        <v>1198</v>
      </c>
      <c r="H9" t="str">
        <f>_xlfn.XLOOKUP(L_CI[[#This Row],[MIS code]],L_Mis[MIS code],L_Mis[MIS name])</f>
        <v>Doanh thu thuốc nội trú</v>
      </c>
      <c r="I9" s="1" t="s">
        <v>1190</v>
      </c>
      <c r="K9" s="4">
        <v>0</v>
      </c>
      <c r="L9" s="4">
        <v>0</v>
      </c>
      <c r="M9" s="4" t="str">
        <v>505222_</v>
      </c>
      <c r="N9" s="4" t="str">
        <v>Doanh thu thuốc nội trú</v>
      </c>
      <c r="O9" s="4" t="str">
        <v>Doanh thu bán hàng</v>
      </c>
      <c r="Q9" s="4" t="str">
        <v>Lương chính (lương cơ bản, thưởng ý thức chất lượng công việc)</v>
      </c>
    </row>
    <row r="10" spans="1:17" x14ac:dyDescent="0.3">
      <c r="C10" s="1" t="s">
        <v>1206</v>
      </c>
      <c r="D10" s="1" t="s">
        <v>1877</v>
      </c>
      <c r="E10" s="1" t="s">
        <v>1190</v>
      </c>
      <c r="F10" s="1" t="s">
        <v>1169</v>
      </c>
      <c r="G10" s="1" t="s">
        <v>1198</v>
      </c>
      <c r="H10" t="str">
        <f>_xlfn.XLOOKUP(L_CI[[#This Row],[MIS code]],L_Mis[MIS code],L_Mis[MIS name])</f>
        <v>Doanh thu thuốc nội trú</v>
      </c>
      <c r="I10" s="1" t="s">
        <v>1190</v>
      </c>
      <c r="K10" s="4">
        <v>0</v>
      </c>
      <c r="L10" s="4">
        <v>0</v>
      </c>
      <c r="M10" s="4" t="str">
        <v>505223_</v>
      </c>
      <c r="N10" s="4" t="str">
        <v>Doanh thu thuốc nội trú</v>
      </c>
      <c r="O10" s="4" t="str">
        <v>Doanh thu bán hàng</v>
      </c>
      <c r="Q10" s="4" t="str">
        <v>Các loại bảo hiểm bắt buộc (BHXH, BHYT, BHTN)</v>
      </c>
    </row>
    <row r="11" spans="1:17" x14ac:dyDescent="0.3">
      <c r="A11" s="11" t="s">
        <v>2033</v>
      </c>
      <c r="C11" s="1" t="s">
        <v>1207</v>
      </c>
      <c r="D11" s="1" t="s">
        <v>1878</v>
      </c>
      <c r="E11" s="1" t="s">
        <v>1190</v>
      </c>
      <c r="F11" s="1" t="s">
        <v>1169</v>
      </c>
      <c r="G11" s="1" t="s">
        <v>1198</v>
      </c>
      <c r="H11" t="str">
        <f>_xlfn.XLOOKUP(L_CI[[#This Row],[MIS code]],L_Mis[MIS code],L_Mis[MIS name])</f>
        <v>Doanh thu thuốc nội trú</v>
      </c>
      <c r="I11" s="1" t="s">
        <v>1190</v>
      </c>
      <c r="K11" s="4">
        <v>0</v>
      </c>
      <c r="L11" s="4">
        <v>0</v>
      </c>
      <c r="M11" s="4" t="str">
        <v>505229_</v>
      </c>
      <c r="N11" s="4" t="str">
        <v>Doanh thu thuốc nội trú</v>
      </c>
      <c r="O11" s="4" t="str">
        <v>Doanh thu bán hàng</v>
      </c>
      <c r="Q11" s="4" t="str">
        <v>Thưởng hiệu quả (doanh thu)</v>
      </c>
    </row>
    <row r="12" spans="1:17" x14ac:dyDescent="0.3">
      <c r="C12" s="1" t="s">
        <v>1230</v>
      </c>
      <c r="D12" s="1" t="s">
        <v>1879</v>
      </c>
      <c r="E12" s="1" t="s">
        <v>1190</v>
      </c>
      <c r="F12" s="1" t="s">
        <v>1169</v>
      </c>
      <c r="G12" s="1" t="s">
        <v>1198</v>
      </c>
      <c r="H12" t="str">
        <f>_xlfn.XLOOKUP(L_CI[[#This Row],[MIS code]],L_Mis[MIS code],L_Mis[MIS name])</f>
        <v>Doanh thu thuốc nội trú</v>
      </c>
      <c r="I12" s="1" t="s">
        <v>1190</v>
      </c>
      <c r="K12" s="4">
        <v>0</v>
      </c>
      <c r="L12" s="4">
        <v>0</v>
      </c>
      <c r="M12" s="4" t="str">
        <v>505230_</v>
      </c>
      <c r="N12" s="4" t="str">
        <v>Doanh thu thuốc nội trú</v>
      </c>
      <c r="O12" s="4" t="str">
        <v>Doanh thu bán hàng</v>
      </c>
      <c r="Q12" s="4" t="str">
        <v>Thưởng KPI (BLĐ/CBQL)</v>
      </c>
    </row>
    <row r="13" spans="1:17" x14ac:dyDescent="0.3">
      <c r="A13" s="11" t="s">
        <v>3650</v>
      </c>
      <c r="C13" s="1" t="s">
        <v>1231</v>
      </c>
      <c r="D13" s="1" t="s">
        <v>1880</v>
      </c>
      <c r="E13" s="1" t="s">
        <v>1190</v>
      </c>
      <c r="F13" s="1" t="s">
        <v>1169</v>
      </c>
      <c r="G13" s="1" t="s">
        <v>1198</v>
      </c>
      <c r="H13" t="str">
        <f>_xlfn.XLOOKUP(L_CI[[#This Row],[MIS code]],L_Mis[MIS code],L_Mis[MIS name])</f>
        <v>Doanh thu thuốc nội trú</v>
      </c>
      <c r="I13" s="1" t="s">
        <v>1190</v>
      </c>
      <c r="K13" s="4">
        <v>0</v>
      </c>
      <c r="L13" s="4">
        <v>0</v>
      </c>
      <c r="M13" s="4" t="str">
        <v>505231_</v>
      </c>
      <c r="N13" s="4" t="str">
        <v>Doanh thu thuốc nội trú</v>
      </c>
      <c r="O13" s="4" t="str">
        <v>Doanh thu bán hàng</v>
      </c>
      <c r="Q13" s="4" t="str">
        <v>Lương làm thêm giờ (trực đêm, oncall, tăng cường)</v>
      </c>
    </row>
    <row r="14" spans="1:17" x14ac:dyDescent="0.3">
      <c r="C14" s="1" t="s">
        <v>1232</v>
      </c>
      <c r="D14" s="1" t="s">
        <v>1881</v>
      </c>
      <c r="E14" s="1" t="s">
        <v>1190</v>
      </c>
      <c r="F14" s="1" t="s">
        <v>1169</v>
      </c>
      <c r="G14" s="1" t="s">
        <v>1198</v>
      </c>
      <c r="H14" t="str">
        <f>_xlfn.XLOOKUP(L_CI[[#This Row],[MIS code]],L_Mis[MIS code],L_Mis[MIS name])</f>
        <v>Doanh thu thuốc nội trú</v>
      </c>
      <c r="I14" s="1" t="s">
        <v>1190</v>
      </c>
      <c r="K14" s="4">
        <v>0</v>
      </c>
      <c r="L14" s="4">
        <v>0</v>
      </c>
      <c r="M14" s="4" t="str">
        <v>505241_</v>
      </c>
      <c r="N14" s="4" t="str">
        <v>Doanh thu thuốc nội trú</v>
      </c>
      <c r="O14" s="4" t="str">
        <v>Doanh thu bán hàng</v>
      </c>
      <c r="Q14" s="4" t="str">
        <v>Thù lao chuyên gia</v>
      </c>
    </row>
    <row r="15" spans="1:17" x14ac:dyDescent="0.3">
      <c r="A15" s="11" t="s">
        <v>22</v>
      </c>
      <c r="C15" s="1" t="s">
        <v>1233</v>
      </c>
      <c r="D15" s="1" t="s">
        <v>1882</v>
      </c>
      <c r="E15" s="1" t="s">
        <v>1190</v>
      </c>
      <c r="F15" s="1" t="s">
        <v>1169</v>
      </c>
      <c r="G15" s="1" t="s">
        <v>1198</v>
      </c>
      <c r="H15" t="str">
        <f>_xlfn.XLOOKUP(L_CI[[#This Row],[MIS code]],L_Mis[MIS code],L_Mis[MIS name])</f>
        <v>Doanh thu thuốc nội trú</v>
      </c>
      <c r="I15" s="1" t="s">
        <v>1190</v>
      </c>
      <c r="K15" s="4">
        <v>0</v>
      </c>
      <c r="L15" s="4">
        <v>0</v>
      </c>
      <c r="M15" s="4" t="str">
        <v>505243_</v>
      </c>
      <c r="N15" s="4" t="str">
        <v>Doanh thu thuốc nội trú</v>
      </c>
      <c r="O15" s="4" t="str">
        <v>Doanh thu bán hàng</v>
      </c>
      <c r="Q15" s="4" t="str">
        <v>Chi phí thưởng theo chính sách (tháng lương 13,…)</v>
      </c>
    </row>
    <row r="16" spans="1:17" x14ac:dyDescent="0.3">
      <c r="C16" s="1" t="s">
        <v>1245</v>
      </c>
      <c r="D16" s="1" t="s">
        <v>1883</v>
      </c>
      <c r="E16" s="1" t="s">
        <v>1190</v>
      </c>
      <c r="F16" s="1" t="s">
        <v>1163</v>
      </c>
      <c r="G16" s="1" t="s">
        <v>1198</v>
      </c>
      <c r="H16" t="str">
        <f>_xlfn.XLOOKUP(L_CI[[#This Row],[MIS code]],L_Mis[MIS code],L_Mis[MIS name])</f>
        <v>Doanh thu khám điều trị</v>
      </c>
      <c r="I16" s="1" t="s">
        <v>1190</v>
      </c>
      <c r="K16" s="4">
        <v>0</v>
      </c>
      <c r="L16" s="4">
        <v>0</v>
      </c>
      <c r="M16" s="4" t="str">
        <v>505250_</v>
      </c>
      <c r="N16" s="4" t="str">
        <v>Doanh thu khám điều trị</v>
      </c>
      <c r="O16" s="4" t="str">
        <v>Doanh thu bán hàng</v>
      </c>
      <c r="Q16" s="4" t="str">
        <v>Phụ cấp ăn ca</v>
      </c>
    </row>
    <row r="17" spans="1:17" x14ac:dyDescent="0.3">
      <c r="A17" s="11" t="s">
        <v>2034</v>
      </c>
      <c r="C17" s="1" t="s">
        <v>1197</v>
      </c>
      <c r="D17" s="1" t="s">
        <v>1884</v>
      </c>
      <c r="E17" s="1" t="s">
        <v>1190</v>
      </c>
      <c r="F17" s="1" t="s">
        <v>1163</v>
      </c>
      <c r="G17" s="1" t="s">
        <v>1198</v>
      </c>
      <c r="H17" t="str">
        <f>_xlfn.XLOOKUP(L_CI[[#This Row],[MIS code]],L_Mis[MIS code],L_Mis[MIS name])</f>
        <v>Doanh thu khám điều trị</v>
      </c>
      <c r="I17" s="1" t="s">
        <v>1190</v>
      </c>
      <c r="K17" s="4">
        <v>0</v>
      </c>
      <c r="L17" s="4">
        <v>0</v>
      </c>
      <c r="M17" s="4" t="str">
        <v>505291_</v>
      </c>
      <c r="N17" s="4" t="str">
        <v>Doanh thu khám điều trị</v>
      </c>
      <c r="O17" s="4" t="str">
        <v>Doanh thu bán hàng</v>
      </c>
      <c r="Q17" s="4" t="str">
        <v>Phúc lợi theo định mức chung 12,2 tr/năm</v>
      </c>
    </row>
    <row r="18" spans="1:17" x14ac:dyDescent="0.3">
      <c r="C18" s="1" t="s">
        <v>1199</v>
      </c>
      <c r="D18" s="1" t="s">
        <v>1885</v>
      </c>
      <c r="E18" s="1" t="s">
        <v>1190</v>
      </c>
      <c r="F18" s="1" t="s">
        <v>1163</v>
      </c>
      <c r="G18" s="1" t="s">
        <v>1198</v>
      </c>
      <c r="H18" t="str">
        <f>_xlfn.XLOOKUP(L_CI[[#This Row],[MIS code]],L_Mis[MIS code],L_Mis[MIS name])</f>
        <v>Doanh thu khám điều trị</v>
      </c>
      <c r="I18" s="1" t="s">
        <v>1190</v>
      </c>
      <c r="K18" s="4">
        <v>0</v>
      </c>
      <c r="L18" s="4">
        <v>0</v>
      </c>
      <c r="M18" s="4" t="str">
        <v>505310_</v>
      </c>
      <c r="N18" s="4" t="str">
        <v>Doanh thu khám điều trị</v>
      </c>
      <c r="O18" s="4" t="str">
        <v>Doanh thu bán hàng</v>
      </c>
      <c r="Q18" s="4" t="str">
        <v>Các khoản hỗ trợ chống dịch</v>
      </c>
    </row>
    <row r="19" spans="1:17" x14ac:dyDescent="0.3">
      <c r="A19" s="12" t="s">
        <v>24</v>
      </c>
      <c r="C19" s="1" t="s">
        <v>1200</v>
      </c>
      <c r="D19" s="1" t="s">
        <v>1886</v>
      </c>
      <c r="E19" s="1" t="s">
        <v>1190</v>
      </c>
      <c r="F19" s="1" t="s">
        <v>1163</v>
      </c>
      <c r="G19" s="1" t="s">
        <v>1198</v>
      </c>
      <c r="H19" t="str">
        <f>_xlfn.XLOOKUP(L_CI[[#This Row],[MIS code]],L_Mis[MIS code],L_Mis[MIS name])</f>
        <v>Doanh thu khám điều trị</v>
      </c>
      <c r="I19" s="1" t="s">
        <v>1190</v>
      </c>
      <c r="K19" s="4">
        <v>0</v>
      </c>
      <c r="L19" s="4">
        <v>0</v>
      </c>
      <c r="M19" s="4" t="str">
        <v>505311_</v>
      </c>
      <c r="N19" s="4" t="str">
        <v>Doanh thu khám điều trị</v>
      </c>
      <c r="O19" s="4" t="str">
        <v>Doanh thu bán hàng</v>
      </c>
      <c r="Q19" s="4" t="str">
        <v>Hỗ trợ nghỉ việc</v>
      </c>
    </row>
    <row r="20" spans="1:17" x14ac:dyDescent="0.3">
      <c r="C20" s="1" t="s">
        <v>1201</v>
      </c>
      <c r="D20" s="1" t="s">
        <v>1887</v>
      </c>
      <c r="E20" s="1" t="s">
        <v>1190</v>
      </c>
      <c r="F20" s="1" t="s">
        <v>1163</v>
      </c>
      <c r="G20" s="1" t="s">
        <v>1198</v>
      </c>
      <c r="H20" t="str">
        <f>_xlfn.XLOOKUP(L_CI[[#This Row],[MIS code]],L_Mis[MIS code],L_Mis[MIS name])</f>
        <v>Doanh thu khám điều trị</v>
      </c>
      <c r="I20" s="1" t="s">
        <v>1190</v>
      </c>
      <c r="K20" s="4">
        <v>0</v>
      </c>
      <c r="L20" s="4">
        <v>0</v>
      </c>
      <c r="M20" s="4" t="str">
        <v>505312_</v>
      </c>
      <c r="N20" s="4" t="str">
        <v>Doanh thu khám điều trị</v>
      </c>
      <c r="O20" s="4" t="str">
        <v>Doanh thu bán hàng</v>
      </c>
      <c r="Q20" s="4" t="str">
        <v>Chi phí hợp tác kinh doanh (có tính chất như lương)</v>
      </c>
    </row>
    <row r="21" spans="1:17" x14ac:dyDescent="0.3">
      <c r="A21" s="11" t="s">
        <v>25</v>
      </c>
      <c r="C21" s="1" t="s">
        <v>1202</v>
      </c>
      <c r="D21" s="1" t="s">
        <v>1888</v>
      </c>
      <c r="E21" s="1" t="s">
        <v>1190</v>
      </c>
      <c r="F21" s="1" t="s">
        <v>1163</v>
      </c>
      <c r="G21" s="1" t="s">
        <v>1198</v>
      </c>
      <c r="H21" t="str">
        <f>_xlfn.XLOOKUP(L_CI[[#This Row],[MIS code]],L_Mis[MIS code],L_Mis[MIS name])</f>
        <v>Doanh thu khám điều trị</v>
      </c>
      <c r="I21" s="1" t="s">
        <v>1190</v>
      </c>
      <c r="K21" s="4">
        <v>0</v>
      </c>
      <c r="L21" s="4">
        <v>0</v>
      </c>
      <c r="M21" s="4" t="str">
        <v>505313_</v>
      </c>
      <c r="N21" s="4" t="str">
        <v>Doanh thu khám điều trị</v>
      </c>
      <c r="O21" s="4" t="str">
        <v>Doanh thu bán hàng</v>
      </c>
      <c r="Q21" s="4" t="str">
        <v>Chi phí thuốc, hóa chất</v>
      </c>
    </row>
    <row r="22" spans="1:17" x14ac:dyDescent="0.3">
      <c r="C22" s="1" t="s">
        <v>1203</v>
      </c>
      <c r="D22" s="1" t="s">
        <v>1889</v>
      </c>
      <c r="E22" s="1" t="s">
        <v>1190</v>
      </c>
      <c r="F22" s="1" t="s">
        <v>1163</v>
      </c>
      <c r="G22" s="1" t="s">
        <v>1198</v>
      </c>
      <c r="H22" t="str">
        <f>_xlfn.XLOOKUP(L_CI[[#This Row],[MIS code]],L_Mis[MIS code],L_Mis[MIS name])</f>
        <v>Doanh thu khám điều trị</v>
      </c>
      <c r="I22" s="1" t="s">
        <v>1190</v>
      </c>
      <c r="K22" s="4">
        <v>0</v>
      </c>
      <c r="L22" s="4">
        <v>0</v>
      </c>
      <c r="M22" s="4" t="str">
        <v>505314_</v>
      </c>
      <c r="N22" s="4" t="str">
        <v>Doanh thu khám điều trị</v>
      </c>
      <c r="O22" s="4" t="str">
        <v>Doanh thu bán hàng</v>
      </c>
      <c r="Q22" s="4" t="str">
        <v>Chi phí vật tư y tế</v>
      </c>
    </row>
    <row r="23" spans="1:17" x14ac:dyDescent="0.3">
      <c r="A23" s="11" t="s">
        <v>26</v>
      </c>
      <c r="C23" s="1" t="s">
        <v>1204</v>
      </c>
      <c r="D23" s="1" t="s">
        <v>1890</v>
      </c>
      <c r="E23" s="1" t="s">
        <v>1190</v>
      </c>
      <c r="F23" s="1" t="s">
        <v>1163</v>
      </c>
      <c r="G23" s="1" t="s">
        <v>1198</v>
      </c>
      <c r="H23" t="str">
        <f>_xlfn.XLOOKUP(L_CI[[#This Row],[MIS code]],L_Mis[MIS code],L_Mis[MIS name])</f>
        <v>Doanh thu khám điều trị</v>
      </c>
      <c r="I23" s="1" t="s">
        <v>1190</v>
      </c>
      <c r="K23" s="4">
        <v>0</v>
      </c>
      <c r="L23" s="4">
        <v>0</v>
      </c>
      <c r="M23" s="4" t="str">
        <v>505315_</v>
      </c>
      <c r="N23" s="4" t="str">
        <v>Doanh thu khám điều trị</v>
      </c>
      <c r="O23" s="4" t="str">
        <v>Doanh thu bán hàng</v>
      </c>
      <c r="Q23" s="4" t="str">
        <v>Chi phí dịch vụ thuê ngoài</v>
      </c>
    </row>
    <row r="24" spans="1:17" x14ac:dyDescent="0.3">
      <c r="C24" s="1" t="s">
        <v>1205</v>
      </c>
      <c r="D24" s="1" t="s">
        <v>1891</v>
      </c>
      <c r="E24" s="1" t="s">
        <v>1190</v>
      </c>
      <c r="F24" s="1" t="s">
        <v>1163</v>
      </c>
      <c r="G24" s="1" t="s">
        <v>1198</v>
      </c>
      <c r="H24" t="str">
        <f>_xlfn.XLOOKUP(L_CI[[#This Row],[MIS code]],L_Mis[MIS code],L_Mis[MIS name])</f>
        <v>Doanh thu khám điều trị</v>
      </c>
      <c r="I24" s="1" t="s">
        <v>1190</v>
      </c>
      <c r="K24" s="4">
        <v>0</v>
      </c>
      <c r="L24" s="4">
        <v>0</v>
      </c>
      <c r="M24" s="4" t="str">
        <v>505320_</v>
      </c>
      <c r="N24" s="4" t="str">
        <v>Doanh thu khám điều trị</v>
      </c>
      <c r="O24" s="4" t="str">
        <v>Doanh thu bán hàng</v>
      </c>
      <c r="Q24" s="4" t="str">
        <v>Chi phí máu và chế phẩm máu</v>
      </c>
    </row>
    <row r="25" spans="1:17" x14ac:dyDescent="0.3">
      <c r="A25" s="11" t="s">
        <v>27</v>
      </c>
      <c r="C25" s="1" t="s">
        <v>1208</v>
      </c>
      <c r="D25" s="1" t="s">
        <v>1892</v>
      </c>
      <c r="E25" s="1" t="s">
        <v>1190</v>
      </c>
      <c r="F25" s="1" t="s">
        <v>1163</v>
      </c>
      <c r="G25" s="1" t="s">
        <v>1198</v>
      </c>
      <c r="H25" t="str">
        <f>_xlfn.XLOOKUP(L_CI[[#This Row],[MIS code]],L_Mis[MIS code],L_Mis[MIS name])</f>
        <v>Doanh thu khám điều trị</v>
      </c>
      <c r="I25" s="1" t="s">
        <v>1190</v>
      </c>
      <c r="K25" s="4">
        <v>0</v>
      </c>
      <c r="L25" s="4">
        <v>0</v>
      </c>
      <c r="M25" s="4" t="str">
        <v>505321_</v>
      </c>
      <c r="N25" s="4" t="str">
        <v>Doanh thu khám điều trị</v>
      </c>
      <c r="O25" s="4" t="str">
        <v>Doanh thu bán hàng</v>
      </c>
      <c r="Q25" s="4" t="str">
        <v>Chi phí vật tư phục vụ khách hàng khác</v>
      </c>
    </row>
    <row r="26" spans="1:17" x14ac:dyDescent="0.3">
      <c r="C26" s="1" t="s">
        <v>1209</v>
      </c>
      <c r="D26" s="1" t="s">
        <v>1893</v>
      </c>
      <c r="E26" s="1" t="s">
        <v>1190</v>
      </c>
      <c r="F26" s="1" t="s">
        <v>1163</v>
      </c>
      <c r="G26" s="1" t="s">
        <v>1198</v>
      </c>
      <c r="H26" t="str">
        <f>_xlfn.XLOOKUP(L_CI[[#This Row],[MIS code]],L_Mis[MIS code],L_Mis[MIS name])</f>
        <v>Doanh thu khám điều trị</v>
      </c>
      <c r="I26" s="1" t="s">
        <v>1190</v>
      </c>
      <c r="K26" s="4">
        <v>0</v>
      </c>
      <c r="L26" s="4">
        <v>0</v>
      </c>
      <c r="M26" s="4" t="str">
        <v>505322_</v>
      </c>
      <c r="N26" s="4" t="str">
        <v>Doanh thu khám điều trị</v>
      </c>
      <c r="O26" s="4" t="str">
        <v>Doanh thu bán hàng</v>
      </c>
      <c r="Q26" s="4" t="str">
        <v>Giá vốn vận chuyển bệnh nhân</v>
      </c>
    </row>
    <row r="27" spans="1:17" x14ac:dyDescent="0.3">
      <c r="A27" s="11" t="s">
        <v>28</v>
      </c>
      <c r="C27" s="1" t="s">
        <v>1210</v>
      </c>
      <c r="D27" s="1" t="s">
        <v>1894</v>
      </c>
      <c r="E27" s="1" t="s">
        <v>1190</v>
      </c>
      <c r="F27" s="1" t="s">
        <v>1163</v>
      </c>
      <c r="G27" s="1" t="s">
        <v>1198</v>
      </c>
      <c r="H27" t="str">
        <f>_xlfn.XLOOKUP(L_CI[[#This Row],[MIS code]],L_Mis[MIS code],L_Mis[MIS name])</f>
        <v>Doanh thu khám điều trị</v>
      </c>
      <c r="I27" s="1" t="s">
        <v>1190</v>
      </c>
      <c r="K27" s="4">
        <v>0</v>
      </c>
      <c r="L27" s="4">
        <v>0</v>
      </c>
      <c r="M27" s="4" t="str">
        <v>505323_</v>
      </c>
      <c r="N27" s="4" t="str">
        <v>Doanh thu khám điều trị</v>
      </c>
      <c r="O27" s="4" t="str">
        <v>Doanh thu bán hàng</v>
      </c>
      <c r="Q27" s="4" t="str">
        <v>Chi phí thuê văn phòng</v>
      </c>
    </row>
    <row r="28" spans="1:17" x14ac:dyDescent="0.3">
      <c r="C28" s="1" t="s">
        <v>1211</v>
      </c>
      <c r="D28" s="1" t="s">
        <v>1895</v>
      </c>
      <c r="E28" s="1" t="s">
        <v>1190</v>
      </c>
      <c r="F28" s="1" t="s">
        <v>1163</v>
      </c>
      <c r="G28" s="1" t="s">
        <v>1198</v>
      </c>
      <c r="H28" t="str">
        <f>_xlfn.XLOOKUP(L_CI[[#This Row],[MIS code]],L_Mis[MIS code],L_Mis[MIS name])</f>
        <v>Doanh thu khám điều trị</v>
      </c>
      <c r="I28" s="1" t="s">
        <v>1190</v>
      </c>
      <c r="K28" s="4">
        <v>0</v>
      </c>
      <c r="L28" s="4">
        <v>0</v>
      </c>
      <c r="M28" s="4" t="str">
        <v>505325_</v>
      </c>
      <c r="N28" s="4" t="str">
        <v>Doanh thu khám điều trị</v>
      </c>
      <c r="O28" s="4" t="str">
        <v>Doanh thu bán hàng</v>
      </c>
      <c r="Q28" s="4" t="str">
        <v>Chi phí bảo vệ, phòng cháy chữa cháy</v>
      </c>
    </row>
    <row r="29" spans="1:17" x14ac:dyDescent="0.3">
      <c r="C29" s="1" t="s">
        <v>1212</v>
      </c>
      <c r="D29" s="1" t="s">
        <v>1896</v>
      </c>
      <c r="E29" s="1" t="s">
        <v>1190</v>
      </c>
      <c r="F29" s="1" t="s">
        <v>1163</v>
      </c>
      <c r="G29" s="1" t="s">
        <v>1198</v>
      </c>
      <c r="H29" t="str">
        <f>_xlfn.XLOOKUP(L_CI[[#This Row],[MIS code]],L_Mis[MIS code],L_Mis[MIS name])</f>
        <v>Doanh thu khám điều trị</v>
      </c>
      <c r="I29" s="1" t="s">
        <v>1190</v>
      </c>
      <c r="K29" s="4">
        <v>0</v>
      </c>
      <c r="L29" s="4">
        <v>0</v>
      </c>
      <c r="M29" s="4" t="str">
        <v>505326_</v>
      </c>
      <c r="N29" s="4" t="str">
        <v>Doanh thu khám điều trị</v>
      </c>
      <c r="O29" s="4" t="str">
        <v>Doanh thu bán hàng</v>
      </c>
      <c r="Q29" s="4" t="str">
        <v>Chi phí dịch vụ vệ sinh</v>
      </c>
    </row>
    <row r="30" spans="1:17" x14ac:dyDescent="0.3">
      <c r="C30" s="1" t="s">
        <v>1213</v>
      </c>
      <c r="D30" s="1" t="s">
        <v>1897</v>
      </c>
      <c r="E30" s="1" t="s">
        <v>1190</v>
      </c>
      <c r="F30" s="1" t="s">
        <v>1163</v>
      </c>
      <c r="G30" s="1" t="s">
        <v>1198</v>
      </c>
      <c r="H30" t="str">
        <f>_xlfn.XLOOKUP(L_CI[[#This Row],[MIS code]],L_Mis[MIS code],L_Mis[MIS name])</f>
        <v>Doanh thu khám điều trị</v>
      </c>
      <c r="I30" s="1" t="s">
        <v>1190</v>
      </c>
      <c r="K30" s="4">
        <v>0</v>
      </c>
      <c r="L30" s="4">
        <v>0</v>
      </c>
      <c r="M30" s="4" t="str">
        <v>505327_</v>
      </c>
      <c r="N30" s="4" t="str">
        <v>Doanh thu khám điều trị</v>
      </c>
      <c r="O30" s="4" t="str">
        <v>Doanh thu bán hàng</v>
      </c>
      <c r="Q30" s="4" t="str">
        <v>Chi phí điện</v>
      </c>
    </row>
    <row r="31" spans="1:17" x14ac:dyDescent="0.3">
      <c r="C31" s="1" t="s">
        <v>1214</v>
      </c>
      <c r="D31" s="1" t="s">
        <v>1898</v>
      </c>
      <c r="E31" s="1" t="s">
        <v>1190</v>
      </c>
      <c r="F31" s="1" t="s">
        <v>1163</v>
      </c>
      <c r="G31" s="1" t="s">
        <v>1198</v>
      </c>
      <c r="H31" t="str">
        <f>_xlfn.XLOOKUP(L_CI[[#This Row],[MIS code]],L_Mis[MIS code],L_Mis[MIS name])</f>
        <v>Doanh thu khám điều trị</v>
      </c>
      <c r="I31" s="1" t="s">
        <v>1190</v>
      </c>
      <c r="K31" s="4">
        <v>0</v>
      </c>
      <c r="L31" s="4">
        <v>0</v>
      </c>
      <c r="M31" s="4" t="str">
        <v>505330_</v>
      </c>
      <c r="N31" s="4" t="str">
        <v>Doanh thu khám điều trị</v>
      </c>
      <c r="O31" s="4" t="str">
        <v>Doanh thu bán hàng</v>
      </c>
      <c r="Q31" s="4" t="str">
        <v>Chi phí bảo trì thiết bị y tế</v>
      </c>
    </row>
    <row r="32" spans="1:17" x14ac:dyDescent="0.3">
      <c r="C32" s="1" t="s">
        <v>1215</v>
      </c>
      <c r="D32" s="1" t="s">
        <v>1899</v>
      </c>
      <c r="E32" s="1" t="s">
        <v>1190</v>
      </c>
      <c r="F32" s="1" t="s">
        <v>1163</v>
      </c>
      <c r="G32" s="1" t="s">
        <v>1198</v>
      </c>
      <c r="H32" t="str">
        <f>_xlfn.XLOOKUP(L_CI[[#This Row],[MIS code]],L_Mis[MIS code],L_Mis[MIS name])</f>
        <v>Doanh thu khám điều trị</v>
      </c>
      <c r="I32" s="1" t="s">
        <v>1190</v>
      </c>
      <c r="K32" s="4">
        <v>0</v>
      </c>
      <c r="L32" s="4">
        <v>0</v>
      </c>
      <c r="M32" s="4" t="str">
        <v>505331_</v>
      </c>
      <c r="N32" s="4" t="str">
        <v>Doanh thu khám điều trị</v>
      </c>
      <c r="O32" s="4" t="str">
        <v>Doanh thu bán hàng</v>
      </c>
      <c r="Q32" s="4" t="str">
        <v>Chi phí bảo trì thiết bị kỹ thuật</v>
      </c>
    </row>
    <row r="33" spans="3:17" x14ac:dyDescent="0.3">
      <c r="C33" s="1" t="s">
        <v>1216</v>
      </c>
      <c r="D33" s="1" t="s">
        <v>1900</v>
      </c>
      <c r="E33" s="1" t="s">
        <v>1190</v>
      </c>
      <c r="F33" s="1" t="s">
        <v>1163</v>
      </c>
      <c r="G33" s="1" t="s">
        <v>1198</v>
      </c>
      <c r="H33" t="str">
        <f>_xlfn.XLOOKUP(L_CI[[#This Row],[MIS code]],L_Mis[MIS code],L_Mis[MIS name])</f>
        <v>Doanh thu khám điều trị</v>
      </c>
      <c r="I33" s="1" t="s">
        <v>1190</v>
      </c>
      <c r="K33" s="4">
        <v>0</v>
      </c>
      <c r="L33" s="4">
        <v>0</v>
      </c>
      <c r="M33" s="4" t="str">
        <v>505332_</v>
      </c>
      <c r="N33" s="4" t="str">
        <v>Doanh thu khám điều trị</v>
      </c>
      <c r="O33" s="4" t="str">
        <v>Doanh thu bán hàng</v>
      </c>
      <c r="Q33" s="4" t="str">
        <v>Dụng cụ điều dưỡng</v>
      </c>
    </row>
    <row r="34" spans="3:17" x14ac:dyDescent="0.3">
      <c r="C34" s="1" t="s">
        <v>1217</v>
      </c>
      <c r="D34" s="1" t="s">
        <v>1901</v>
      </c>
      <c r="E34" s="1" t="s">
        <v>1190</v>
      </c>
      <c r="F34" s="1" t="s">
        <v>1163</v>
      </c>
      <c r="G34" s="1" t="s">
        <v>1198</v>
      </c>
      <c r="H34" t="str">
        <f>_xlfn.XLOOKUP(L_CI[[#This Row],[MIS code]],L_Mis[MIS code],L_Mis[MIS name])</f>
        <v>Doanh thu khám điều trị</v>
      </c>
      <c r="I34" s="1" t="s">
        <v>1190</v>
      </c>
      <c r="K34" s="4">
        <v>0</v>
      </c>
      <c r="L34" s="4">
        <v>0</v>
      </c>
      <c r="M34" s="4" t="str">
        <v>505335_</v>
      </c>
      <c r="N34" s="4" t="str">
        <v>Doanh thu khám điều trị</v>
      </c>
      <c r="O34" s="4" t="str">
        <v>Doanh thu bán hàng</v>
      </c>
      <c r="Q34" s="4" t="str">
        <v>Chi phí cảnh quan, hoa trang trí</v>
      </c>
    </row>
    <row r="35" spans="3:17" x14ac:dyDescent="0.3">
      <c r="C35" s="1" t="s">
        <v>1218</v>
      </c>
      <c r="D35" s="1" t="s">
        <v>1902</v>
      </c>
      <c r="E35" s="1" t="s">
        <v>1190</v>
      </c>
      <c r="F35" s="1" t="s">
        <v>1163</v>
      </c>
      <c r="G35" s="1" t="s">
        <v>1198</v>
      </c>
      <c r="H35" t="str">
        <f>_xlfn.XLOOKUP(L_CI[[#This Row],[MIS code]],L_Mis[MIS code],L_Mis[MIS name])</f>
        <v>Doanh thu khám điều trị</v>
      </c>
      <c r="I35" s="1" t="s">
        <v>1190</v>
      </c>
      <c r="K35" s="4">
        <v>0</v>
      </c>
      <c r="L35" s="4">
        <v>0</v>
      </c>
      <c r="M35" s="4" t="str">
        <v>505340_</v>
      </c>
      <c r="N35" s="4" t="str">
        <v>Doanh thu khám điều trị</v>
      </c>
      <c r="O35" s="4" t="str">
        <v>Doanh thu bán hàng</v>
      </c>
      <c r="Q35" s="4" t="str">
        <v>Thuê hạ tầng, server, đường truyền nhà cung cấp trong Tập đoàn</v>
      </c>
    </row>
    <row r="36" spans="3:17" x14ac:dyDescent="0.3">
      <c r="C36" s="1" t="s">
        <v>1219</v>
      </c>
      <c r="D36" s="1" t="s">
        <v>1903</v>
      </c>
      <c r="E36" s="1" t="s">
        <v>1190</v>
      </c>
      <c r="F36" s="1" t="s">
        <v>1163</v>
      </c>
      <c r="G36" s="1" t="s">
        <v>1198</v>
      </c>
      <c r="H36" t="str">
        <f>_xlfn.XLOOKUP(L_CI[[#This Row],[MIS code]],L_Mis[MIS code],L_Mis[MIS name])</f>
        <v>Doanh thu khám điều trị</v>
      </c>
      <c r="I36" s="1" t="s">
        <v>1190</v>
      </c>
      <c r="K36" s="4">
        <v>0</v>
      </c>
      <c r="L36" s="4">
        <v>0</v>
      </c>
      <c r="M36" s="4" t="str">
        <v>505341_</v>
      </c>
      <c r="N36" s="4" t="str">
        <v>Doanh thu khám điều trị</v>
      </c>
      <c r="O36" s="4" t="str">
        <v>Doanh thu bán hàng</v>
      </c>
      <c r="Q36" s="4" t="str">
        <v>Chi phí vận chuyển thuê ngoài</v>
      </c>
    </row>
    <row r="37" spans="3:17" x14ac:dyDescent="0.3">
      <c r="C37" s="1" t="s">
        <v>1220</v>
      </c>
      <c r="D37" s="1" t="s">
        <v>1904</v>
      </c>
      <c r="E37" s="1" t="s">
        <v>1190</v>
      </c>
      <c r="F37" s="1" t="s">
        <v>1163</v>
      </c>
      <c r="G37" s="1" t="s">
        <v>1198</v>
      </c>
      <c r="H37" t="str">
        <f>_xlfn.XLOOKUP(L_CI[[#This Row],[MIS code]],L_Mis[MIS code],L_Mis[MIS name])</f>
        <v>Doanh thu khám điều trị</v>
      </c>
      <c r="I37" s="1" t="s">
        <v>1190</v>
      </c>
      <c r="K37" s="4">
        <v>0</v>
      </c>
      <c r="L37" s="4">
        <v>0</v>
      </c>
      <c r="M37" s="4" t="str">
        <v>505350_</v>
      </c>
      <c r="N37" s="4" t="str">
        <v>Doanh thu khám điều trị</v>
      </c>
      <c r="O37" s="4" t="str">
        <v>Doanh thu bán hàng</v>
      </c>
      <c r="Q37" s="4" t="str">
        <v>Chi phí dịch vụ tư vấn chuyên môn</v>
      </c>
    </row>
    <row r="38" spans="3:17" x14ac:dyDescent="0.3">
      <c r="C38" s="1" t="s">
        <v>1221</v>
      </c>
      <c r="D38" s="1" t="s">
        <v>1905</v>
      </c>
      <c r="E38" s="1" t="s">
        <v>1190</v>
      </c>
      <c r="F38" s="1" t="s">
        <v>1163</v>
      </c>
      <c r="G38" s="1" t="s">
        <v>1198</v>
      </c>
      <c r="H38" t="str">
        <f>_xlfn.XLOOKUP(L_CI[[#This Row],[MIS code]],L_Mis[MIS code],L_Mis[MIS name])</f>
        <v>Doanh thu khám điều trị</v>
      </c>
      <c r="I38" s="1" t="s">
        <v>1190</v>
      </c>
      <c r="K38" s="4">
        <v>0</v>
      </c>
      <c r="L38" s="4">
        <v>0</v>
      </c>
      <c r="M38" s="4" t="str">
        <v>505410_</v>
      </c>
      <c r="N38" s="4" t="str">
        <v>Doanh thu khám điều trị</v>
      </c>
      <c r="O38" s="4" t="str">
        <v>Doanh thu bán hàng</v>
      </c>
      <c r="Q38" s="4" t="str">
        <v>Chi phí hợp tác kinh doanh (có tính chất ngoài lương)</v>
      </c>
    </row>
    <row r="39" spans="3:17" x14ac:dyDescent="0.3">
      <c r="C39" s="1" t="s">
        <v>1222</v>
      </c>
      <c r="D39" s="1" t="s">
        <v>1906</v>
      </c>
      <c r="E39" s="1" t="s">
        <v>1190</v>
      </c>
      <c r="F39" s="1" t="s">
        <v>1163</v>
      </c>
      <c r="G39" s="1" t="s">
        <v>1198</v>
      </c>
      <c r="H39" t="str">
        <f>_xlfn.XLOOKUP(L_CI[[#This Row],[MIS code]],L_Mis[MIS code],L_Mis[MIS name])</f>
        <v>Doanh thu khám điều trị</v>
      </c>
      <c r="I39" s="1" t="s">
        <v>1190</v>
      </c>
      <c r="K39" s="4">
        <v>0</v>
      </c>
      <c r="L39" s="4">
        <v>0</v>
      </c>
      <c r="M39" s="4" t="str">
        <v>505420_</v>
      </c>
      <c r="N39" s="4" t="str">
        <v>Doanh thu khám điều trị</v>
      </c>
      <c r="O39" s="4" t="str">
        <v>Doanh thu bán hàng</v>
      </c>
      <c r="Q39" s="4" t="str">
        <v>Chi phí hành chính, văn phòng</v>
      </c>
    </row>
    <row r="40" spans="3:17" x14ac:dyDescent="0.3">
      <c r="C40" s="1" t="s">
        <v>1223</v>
      </c>
      <c r="D40" s="1" t="s">
        <v>1907</v>
      </c>
      <c r="E40" s="1" t="s">
        <v>1190</v>
      </c>
      <c r="F40" s="1" t="s">
        <v>1163</v>
      </c>
      <c r="G40" s="1" t="s">
        <v>1198</v>
      </c>
      <c r="H40" t="str">
        <f>_xlfn.XLOOKUP(L_CI[[#This Row],[MIS code]],L_Mis[MIS code],L_Mis[MIS name])</f>
        <v>Doanh thu khám điều trị</v>
      </c>
      <c r="I40" s="1" t="s">
        <v>1190</v>
      </c>
      <c r="K40" s="4">
        <v>0</v>
      </c>
      <c r="L40" s="4">
        <v>0</v>
      </c>
      <c r="M40" s="4" t="str">
        <v>505430_</v>
      </c>
      <c r="N40" s="4" t="str">
        <v>Doanh thu khám điều trị</v>
      </c>
      <c r="O40" s="4" t="str">
        <v>Doanh thu bán hàng</v>
      </c>
      <c r="Q40" s="4" t="str">
        <v>Chi phí công tác</v>
      </c>
    </row>
    <row r="41" spans="3:17" x14ac:dyDescent="0.3">
      <c r="C41" s="1" t="s">
        <v>1224</v>
      </c>
      <c r="D41" s="1" t="s">
        <v>1908</v>
      </c>
      <c r="E41" s="1" t="s">
        <v>1190</v>
      </c>
      <c r="F41" s="1" t="s">
        <v>1163</v>
      </c>
      <c r="G41" s="1" t="s">
        <v>1198</v>
      </c>
      <c r="H41" t="str">
        <f>_xlfn.XLOOKUP(L_CI[[#This Row],[MIS code]],L_Mis[MIS code],L_Mis[MIS name])</f>
        <v>Doanh thu khám điều trị</v>
      </c>
      <c r="I41" s="1" t="s">
        <v>1190</v>
      </c>
      <c r="K41" s="4">
        <v>0</v>
      </c>
      <c r="L41" s="4">
        <v>0</v>
      </c>
      <c r="M41" s="4" t="str">
        <v>505440_</v>
      </c>
      <c r="N41" s="4" t="str">
        <v>Doanh thu khám điều trị</v>
      </c>
      <c r="O41" s="4" t="str">
        <v>Doanh thu bán hàng</v>
      </c>
      <c r="Q41" s="4" t="str">
        <v>Chi phí ngân hàng</v>
      </c>
    </row>
    <row r="42" spans="3:17" x14ac:dyDescent="0.3">
      <c r="C42" s="1" t="s">
        <v>1225</v>
      </c>
      <c r="D42" s="1" t="s">
        <v>1909</v>
      </c>
      <c r="E42" s="1" t="s">
        <v>1190</v>
      </c>
      <c r="F42" s="1" t="s">
        <v>1163</v>
      </c>
      <c r="G42" s="1" t="s">
        <v>1198</v>
      </c>
      <c r="H42" t="str">
        <f>_xlfn.XLOOKUP(L_CI[[#This Row],[MIS code]],L_Mis[MIS code],L_Mis[MIS name])</f>
        <v>Doanh thu khám điều trị</v>
      </c>
      <c r="I42" s="1" t="s">
        <v>1190</v>
      </c>
      <c r="K42" s="4">
        <v>0</v>
      </c>
      <c r="L42" s="4">
        <v>0</v>
      </c>
      <c r="M42" s="4" t="str">
        <v>505510_</v>
      </c>
      <c r="N42" s="4" t="str">
        <v>Doanh thu khám điều trị</v>
      </c>
      <c r="O42" s="4" t="str">
        <v>Doanh thu bán hàng</v>
      </c>
      <c r="Q42" s="4" t="str">
        <v>Chi phí bảo hiểm</v>
      </c>
    </row>
    <row r="43" spans="3:17" x14ac:dyDescent="0.3">
      <c r="C43" s="1" t="s">
        <v>1226</v>
      </c>
      <c r="D43" s="1" t="s">
        <v>1227</v>
      </c>
      <c r="E43" s="1" t="s">
        <v>1190</v>
      </c>
      <c r="F43" s="1" t="s">
        <v>1163</v>
      </c>
      <c r="G43" s="1" t="s">
        <v>1198</v>
      </c>
      <c r="H43" t="str">
        <f>_xlfn.XLOOKUP(L_CI[[#This Row],[MIS code]],L_Mis[MIS code],L_Mis[MIS name])</f>
        <v>Doanh thu khám điều trị</v>
      </c>
      <c r="I43" s="1" t="s">
        <v>1190</v>
      </c>
      <c r="K43" s="4">
        <v>0</v>
      </c>
      <c r="L43" s="4">
        <v>0</v>
      </c>
      <c r="M43" s="4" t="str">
        <v>505520_</v>
      </c>
      <c r="N43" s="4" t="str">
        <v>Doanh thu khám điều trị</v>
      </c>
      <c r="O43" s="4" t="str">
        <v>Doanh thu bán hàng</v>
      </c>
      <c r="Q43" s="4" t="str">
        <v>Chi phí bán hàng</v>
      </c>
    </row>
    <row r="44" spans="3:17" x14ac:dyDescent="0.3">
      <c r="C44" s="1" t="s">
        <v>1228</v>
      </c>
      <c r="D44" s="1" t="s">
        <v>1910</v>
      </c>
      <c r="E44" s="1" t="s">
        <v>1190</v>
      </c>
      <c r="F44" s="1" t="s">
        <v>1163</v>
      </c>
      <c r="G44" s="1" t="s">
        <v>1198</v>
      </c>
      <c r="H44" t="str">
        <f>_xlfn.XLOOKUP(L_CI[[#This Row],[MIS code]],L_Mis[MIS code],L_Mis[MIS name])</f>
        <v>Doanh thu khám điều trị</v>
      </c>
      <c r="I44" s="1" t="s">
        <v>1190</v>
      </c>
      <c r="K44" s="4">
        <v>0</v>
      </c>
      <c r="L44" s="4">
        <v>0</v>
      </c>
      <c r="M44" s="4" t="str">
        <v>505610_</v>
      </c>
      <c r="N44" s="4" t="str">
        <v>Doanh thu khám điều trị</v>
      </c>
      <c r="O44" s="4" t="str">
        <v>Doanh thu bán hàng</v>
      </c>
      <c r="Q44" s="4" t="str">
        <v>Chi phí marketing</v>
      </c>
    </row>
    <row r="45" spans="3:17" x14ac:dyDescent="0.3">
      <c r="C45" s="1" t="s">
        <v>1911</v>
      </c>
      <c r="D45" s="1" t="s">
        <v>1912</v>
      </c>
      <c r="E45" s="1" t="s">
        <v>1190</v>
      </c>
      <c r="F45" s="1" t="s">
        <v>1163</v>
      </c>
      <c r="G45" s="1" t="s">
        <v>1198</v>
      </c>
      <c r="H45" t="str">
        <f>_xlfn.XLOOKUP(L_CI[[#This Row],[MIS code]],L_Mis[MIS code],L_Mis[MIS name])</f>
        <v>Doanh thu khám điều trị</v>
      </c>
      <c r="I45" s="1" t="s">
        <v>1190</v>
      </c>
      <c r="K45" s="4">
        <v>0</v>
      </c>
      <c r="L45" s="4">
        <v>0</v>
      </c>
      <c r="M45" s="4" t="str">
        <v>505620_</v>
      </c>
      <c r="N45" s="4" t="str">
        <v>Doanh thu khám điều trị</v>
      </c>
      <c r="O45" s="4" t="str">
        <v>Doanh thu bán hàng</v>
      </c>
      <c r="Q45" s="4" t="str">
        <v>Chi phí tài trợ, ngoại giao</v>
      </c>
    </row>
    <row r="46" spans="3:17" x14ac:dyDescent="0.3">
      <c r="C46" s="1" t="s">
        <v>1229</v>
      </c>
      <c r="D46" s="1" t="s">
        <v>1914</v>
      </c>
      <c r="E46" s="1" t="s">
        <v>1190</v>
      </c>
      <c r="F46" s="1" t="s">
        <v>1163</v>
      </c>
      <c r="G46" s="1" t="s">
        <v>1198</v>
      </c>
      <c r="H46" t="str">
        <f>_xlfn.XLOOKUP(L_CI[[#This Row],[MIS code]],L_Mis[MIS code],L_Mis[MIS name])</f>
        <v>Doanh thu khám điều trị</v>
      </c>
      <c r="I46" s="1" t="s">
        <v>1190</v>
      </c>
      <c r="K46" s="4">
        <v>0</v>
      </c>
      <c r="L46" s="4">
        <v>0</v>
      </c>
      <c r="M46" s="4" t="str">
        <v>505630_</v>
      </c>
      <c r="N46" s="4" t="str">
        <v>Doanh thu khám điều trị</v>
      </c>
      <c r="O46" s="4" t="str">
        <v>Doanh thu bán hàng</v>
      </c>
      <c r="Q46" s="4" t="str">
        <v>Chi phí tuyển dụng</v>
      </c>
    </row>
    <row r="47" spans="3:17" x14ac:dyDescent="0.3">
      <c r="C47" s="1" t="s">
        <v>1234</v>
      </c>
      <c r="D47" s="1" t="s">
        <v>1915</v>
      </c>
      <c r="E47" s="1" t="s">
        <v>1190</v>
      </c>
      <c r="F47" s="1" t="s">
        <v>1163</v>
      </c>
      <c r="G47" s="1" t="s">
        <v>1198</v>
      </c>
      <c r="H47" t="str">
        <f>_xlfn.XLOOKUP(L_CI[[#This Row],[MIS code]],L_Mis[MIS code],L_Mis[MIS name])</f>
        <v>Doanh thu khám điều trị</v>
      </c>
      <c r="I47" s="1" t="s">
        <v>1190</v>
      </c>
      <c r="K47" s="4">
        <v>0</v>
      </c>
      <c r="L47" s="4">
        <v>0</v>
      </c>
      <c r="M47" s="4" t="str">
        <v>505640_</v>
      </c>
      <c r="N47" s="4" t="str">
        <v>Doanh thu khám điều trị</v>
      </c>
      <c r="O47" s="4" t="str">
        <v>Doanh thu bán hàng</v>
      </c>
      <c r="Q47" s="4" t="str">
        <v>Đào tạo lâm sàng (bác sỹ, chuyên viên y tế)</v>
      </c>
    </row>
    <row r="48" spans="3:17" x14ac:dyDescent="0.3">
      <c r="C48" s="1" t="s">
        <v>1235</v>
      </c>
      <c r="D48" s="1" t="s">
        <v>1916</v>
      </c>
      <c r="E48" s="1" t="s">
        <v>1190</v>
      </c>
      <c r="F48" s="1" t="s">
        <v>1163</v>
      </c>
      <c r="G48" s="1" t="s">
        <v>1198</v>
      </c>
      <c r="H48" t="str">
        <f>_xlfn.XLOOKUP(L_CI[[#This Row],[MIS code]],L_Mis[MIS code],L_Mis[MIS name])</f>
        <v>Doanh thu khám điều trị</v>
      </c>
      <c r="I48" s="1" t="s">
        <v>1190</v>
      </c>
      <c r="K48" s="4">
        <v>0</v>
      </c>
      <c r="L48" s="4">
        <v>0</v>
      </c>
      <c r="M48" s="4" t="str">
        <v>505641_</v>
      </c>
      <c r="N48" s="4" t="str">
        <v>Doanh thu khám điều trị</v>
      </c>
      <c r="O48" s="4" t="str">
        <v>Doanh thu bán hàng</v>
      </c>
      <c r="Q48" s="4" t="str">
        <v>Đào tạo phi lâm sàng</v>
      </c>
    </row>
    <row r="49" spans="3:17" x14ac:dyDescent="0.3">
      <c r="C49" s="1" t="s">
        <v>1917</v>
      </c>
      <c r="D49" s="1" t="s">
        <v>1918</v>
      </c>
      <c r="E49" s="1" t="s">
        <v>1190</v>
      </c>
      <c r="F49" s="1" t="s">
        <v>1163</v>
      </c>
      <c r="G49" s="1" t="s">
        <v>1198</v>
      </c>
      <c r="H49" t="str">
        <f>_xlfn.XLOOKUP(L_CI[[#This Row],[MIS code]],L_Mis[MIS code],L_Mis[MIS name])</f>
        <v>Doanh thu khám điều trị</v>
      </c>
      <c r="I49" s="1" t="s">
        <v>1190</v>
      </c>
      <c r="K49" s="4">
        <v>0</v>
      </c>
      <c r="L49" s="4">
        <v>0</v>
      </c>
      <c r="M49" s="4" t="str">
        <v>505642_</v>
      </c>
      <c r="N49" s="4" t="str">
        <v>Doanh thu khám điều trị</v>
      </c>
      <c r="O49" s="4" t="str">
        <v>Doanh thu bán hàng</v>
      </c>
      <c r="Q49" s="4" t="str">
        <v>Chi phí nghiên cứu</v>
      </c>
    </row>
    <row r="50" spans="3:17" x14ac:dyDescent="0.3">
      <c r="C50" s="1" t="s">
        <v>1919</v>
      </c>
      <c r="D50" s="1" t="s">
        <v>1920</v>
      </c>
      <c r="E50" s="1" t="s">
        <v>1190</v>
      </c>
      <c r="F50" s="1" t="s">
        <v>1163</v>
      </c>
      <c r="G50" s="1" t="s">
        <v>1198</v>
      </c>
      <c r="H50" t="str">
        <f>_xlfn.XLOOKUP(L_CI[[#This Row],[MIS code]],L_Mis[MIS code],L_Mis[MIS name])</f>
        <v>Doanh thu khám điều trị</v>
      </c>
      <c r="I50" s="1" t="s">
        <v>1190</v>
      </c>
      <c r="K50" s="4">
        <v>0</v>
      </c>
      <c r="L50" s="4">
        <v>0</v>
      </c>
      <c r="M50" s="4" t="str">
        <v>505690_</v>
      </c>
      <c r="N50" s="4" t="str">
        <v>Doanh thu khám điều trị</v>
      </c>
      <c r="O50" s="4" t="str">
        <v>Doanh thu bán hàng</v>
      </c>
      <c r="Q50" s="4" t="str">
        <v>CAPEX công nghệ thông tin</v>
      </c>
    </row>
    <row r="51" spans="3:17" x14ac:dyDescent="0.3">
      <c r="C51" s="1" t="s">
        <v>1921</v>
      </c>
      <c r="D51" s="1" t="s">
        <v>1922</v>
      </c>
      <c r="E51" s="1" t="s">
        <v>1190</v>
      </c>
      <c r="F51" s="1" t="s">
        <v>1163</v>
      </c>
      <c r="G51" s="1" t="s">
        <v>1198</v>
      </c>
      <c r="H51" t="str">
        <f>_xlfn.XLOOKUP(L_CI[[#This Row],[MIS code]],L_Mis[MIS code],L_Mis[MIS name])</f>
        <v>Doanh thu khám điều trị</v>
      </c>
      <c r="I51" s="1" t="s">
        <v>1190</v>
      </c>
      <c r="K51" s="4">
        <v>0</v>
      </c>
      <c r="L51" s="4">
        <v>0</v>
      </c>
      <c r="M51" s="4" t="str">
        <v>505701_</v>
      </c>
      <c r="N51" s="4" t="str">
        <v>Doanh thu khám điều trị</v>
      </c>
      <c r="O51" s="4" t="str">
        <v>Doanh thu bán hàng</v>
      </c>
      <c r="Q51" s="4" t="str">
        <v>CAPEX thiết bị kỹ thuật</v>
      </c>
    </row>
    <row r="52" spans="3:17" x14ac:dyDescent="0.3">
      <c r="C52" s="1" t="s">
        <v>1243</v>
      </c>
      <c r="D52" s="1" t="s">
        <v>1923</v>
      </c>
      <c r="E52" s="1" t="s">
        <v>1190</v>
      </c>
      <c r="F52" s="1" t="s">
        <v>1163</v>
      </c>
      <c r="G52" s="1" t="s">
        <v>1198</v>
      </c>
      <c r="H52" t="str">
        <f>_xlfn.XLOOKUP(L_CI[[#This Row],[MIS code]],L_Mis[MIS code],L_Mis[MIS name])</f>
        <v>Doanh thu khám điều trị</v>
      </c>
      <c r="I52" s="1" t="s">
        <v>1190</v>
      </c>
      <c r="K52" s="4">
        <v>0</v>
      </c>
      <c r="L52" s="4">
        <v>0</v>
      </c>
      <c r="M52" s="4" t="str">
        <v>505702_</v>
      </c>
      <c r="N52" s="4" t="str">
        <v>Doanh thu khám điều trị</v>
      </c>
      <c r="O52" s="4" t="str">
        <v>Doanh thu bán hàng</v>
      </c>
      <c r="Q52" s="4" t="str">
        <v>CAPEX nâng cấp cải tạo tòa nhà</v>
      </c>
    </row>
    <row r="53" spans="3:17" x14ac:dyDescent="0.3">
      <c r="C53" s="1" t="s">
        <v>1244</v>
      </c>
      <c r="D53" s="1" t="s">
        <v>1924</v>
      </c>
      <c r="E53" s="1" t="s">
        <v>1190</v>
      </c>
      <c r="F53" s="1" t="s">
        <v>1163</v>
      </c>
      <c r="G53" s="1" t="s">
        <v>1198</v>
      </c>
      <c r="H53" t="str">
        <f>_xlfn.XLOOKUP(L_CI[[#This Row],[MIS code]],L_Mis[MIS code],L_Mis[MIS name])</f>
        <v>Doanh thu khám điều trị</v>
      </c>
      <c r="I53" s="1" t="s">
        <v>1190</v>
      </c>
      <c r="K53" s="4">
        <v>0</v>
      </c>
      <c r="L53" s="4">
        <v>0</v>
      </c>
      <c r="M53" s="4" t="str">
        <v>505711_</v>
      </c>
      <c r="N53" s="4" t="str">
        <v>Doanh thu khám điều trị</v>
      </c>
      <c r="O53" s="4" t="str">
        <v>Doanh thu bán hàng</v>
      </c>
      <c r="Q53" s="4" t="str">
        <v>CAPEX thiết bị y tế</v>
      </c>
    </row>
    <row r="54" spans="3:17" x14ac:dyDescent="0.3">
      <c r="C54" s="1" t="s">
        <v>1246</v>
      </c>
      <c r="D54" s="1" t="s">
        <v>1925</v>
      </c>
      <c r="E54" s="1" t="s">
        <v>1190</v>
      </c>
      <c r="F54" s="1" t="s">
        <v>1163</v>
      </c>
      <c r="G54" s="1" t="s">
        <v>1198</v>
      </c>
      <c r="H54" t="str">
        <f>_xlfn.XLOOKUP(L_CI[[#This Row],[MIS code]],L_Mis[MIS code],L_Mis[MIS name])</f>
        <v>Doanh thu khám điều trị</v>
      </c>
      <c r="I54" s="1" t="s">
        <v>1190</v>
      </c>
      <c r="K54" s="4">
        <v>0</v>
      </c>
      <c r="L54" s="4">
        <v>0</v>
      </c>
      <c r="M54" s="4" t="str">
        <v>505712_</v>
      </c>
      <c r="N54" s="4" t="str">
        <v>Doanh thu khám điều trị</v>
      </c>
      <c r="O54" s="4" t="str">
        <v>Doanh thu bán hàng</v>
      </c>
      <c r="Q54" s="4" t="str">
        <v>CAPEX phương tiện vận tải</v>
      </c>
    </row>
    <row r="55" spans="3:17" x14ac:dyDescent="0.3">
      <c r="C55" s="1" t="s">
        <v>1247</v>
      </c>
      <c r="D55" s="1" t="s">
        <v>1926</v>
      </c>
      <c r="E55" s="1" t="s">
        <v>1190</v>
      </c>
      <c r="F55" s="1" t="s">
        <v>1163</v>
      </c>
      <c r="G55" s="1" t="s">
        <v>1198</v>
      </c>
      <c r="H55" t="str">
        <f>_xlfn.XLOOKUP(L_CI[[#This Row],[MIS code]],L_Mis[MIS code],L_Mis[MIS name])</f>
        <v>Doanh thu khám điều trị</v>
      </c>
      <c r="I55" s="1" t="s">
        <v>1190</v>
      </c>
      <c r="K55" s="4">
        <v>0</v>
      </c>
      <c r="L55" s="4">
        <v>0</v>
      </c>
      <c r="M55" s="4" t="str">
        <v>505720_</v>
      </c>
      <c r="N55" s="4" t="str">
        <v>Doanh thu khám điều trị</v>
      </c>
      <c r="O55" s="4" t="str">
        <v>Doanh thu bán hàng</v>
      </c>
      <c r="Q55" s="4" t="str">
        <v>CAPEX khác (giặt là, thiết bị văn phòng, bếp,…)</v>
      </c>
    </row>
    <row r="56" spans="3:17" x14ac:dyDescent="0.3">
      <c r="C56" s="1" t="s">
        <v>1248</v>
      </c>
      <c r="D56" s="1" t="s">
        <v>1249</v>
      </c>
      <c r="E56" s="1" t="s">
        <v>1190</v>
      </c>
      <c r="F56" s="1" t="s">
        <v>1163</v>
      </c>
      <c r="G56" s="1" t="s">
        <v>1198</v>
      </c>
      <c r="H56" t="str">
        <f>_xlfn.XLOOKUP(L_CI[[#This Row],[MIS code]],L_Mis[MIS code],L_Mis[MIS name])</f>
        <v>Doanh thu khám điều trị</v>
      </c>
      <c r="I56" s="1" t="s">
        <v>1190</v>
      </c>
      <c r="K56" s="4">
        <v>0</v>
      </c>
      <c r="L56" s="4">
        <v>0</v>
      </c>
      <c r="M56" s="4" t="str">
        <v>505731_</v>
      </c>
      <c r="N56" s="4" t="str">
        <v>Doanh thu khám điều trị</v>
      </c>
      <c r="O56" s="4" t="str">
        <v>Doanh thu bán hàng</v>
      </c>
      <c r="Q56" s="4" t="str">
        <v>CCDC đầu tư</v>
      </c>
    </row>
    <row r="57" spans="3:17" x14ac:dyDescent="0.3">
      <c r="C57" s="1" t="s">
        <v>1250</v>
      </c>
      <c r="D57" s="1" t="s">
        <v>1251</v>
      </c>
      <c r="E57" s="1" t="s">
        <v>1190</v>
      </c>
      <c r="F57" s="1" t="s">
        <v>1163</v>
      </c>
      <c r="G57" s="1" t="s">
        <v>1198</v>
      </c>
      <c r="H57" t="str">
        <f>_xlfn.XLOOKUP(L_CI[[#This Row],[MIS code]],L_Mis[MIS code],L_Mis[MIS name])</f>
        <v>Doanh thu khám điều trị</v>
      </c>
      <c r="I57" s="1" t="s">
        <v>1190</v>
      </c>
      <c r="K57" s="4">
        <v>0</v>
      </c>
      <c r="L57" s="4">
        <v>0</v>
      </c>
      <c r="M57" s="4" t="str">
        <v>505732_</v>
      </c>
      <c r="N57" s="4" t="str">
        <v>Doanh thu khám điều trị</v>
      </c>
      <c r="O57" s="4" t="str">
        <v>Doanh thu bán hàng</v>
      </c>
      <c r="Q57" s="4" t="str">
        <v>Chỉ tiêu hoạt động</v>
      </c>
    </row>
    <row r="58" spans="3:17" x14ac:dyDescent="0.3">
      <c r="C58" s="1" t="s">
        <v>1252</v>
      </c>
      <c r="D58" s="1" t="s">
        <v>1253</v>
      </c>
      <c r="E58" s="1" t="s">
        <v>1190</v>
      </c>
      <c r="F58" s="1" t="s">
        <v>1163</v>
      </c>
      <c r="G58" s="1" t="s">
        <v>1198</v>
      </c>
      <c r="H58" t="str">
        <f>_xlfn.XLOOKUP(L_CI[[#This Row],[MIS code]],L_Mis[MIS code],L_Mis[MIS name])</f>
        <v>Doanh thu khám điều trị</v>
      </c>
      <c r="I58" s="1" t="s">
        <v>1190</v>
      </c>
      <c r="K58" s="4">
        <v>0</v>
      </c>
      <c r="L58" s="4">
        <v>0</v>
      </c>
      <c r="M58" s="4" t="str">
        <v>505740_</v>
      </c>
      <c r="N58" s="4" t="str">
        <v>Doanh thu khám điều trị</v>
      </c>
      <c r="O58" s="4" t="str">
        <v>Doanh thu bán hàng</v>
      </c>
      <c r="Q58" s="4" t="str">
        <v>Thu nhập tài chính</v>
      </c>
    </row>
    <row r="59" spans="3:17" x14ac:dyDescent="0.3">
      <c r="C59" s="1" t="s">
        <v>1254</v>
      </c>
      <c r="D59" s="1" t="s">
        <v>1927</v>
      </c>
      <c r="E59" s="1" t="s">
        <v>1190</v>
      </c>
      <c r="F59" s="1" t="s">
        <v>1163</v>
      </c>
      <c r="G59" s="1" t="s">
        <v>1198</v>
      </c>
      <c r="H59" t="str">
        <f>_xlfn.XLOOKUP(L_CI[[#This Row],[MIS code]],L_Mis[MIS code],L_Mis[MIS name])</f>
        <v>Doanh thu khám điều trị</v>
      </c>
      <c r="I59" s="1" t="s">
        <v>1190</v>
      </c>
      <c r="K59" s="4">
        <v>0</v>
      </c>
      <c r="L59" s="4">
        <v>0</v>
      </c>
      <c r="M59" s="4" t="str">
        <v>505790_</v>
      </c>
      <c r="N59" s="4" t="str">
        <v>Doanh thu khám điều trị</v>
      </c>
      <c r="O59" s="4" t="str">
        <v>Doanh thu bán hàng</v>
      </c>
      <c r="Q59" s="4" t="str">
        <v>Thu nhập khác</v>
      </c>
    </row>
    <row r="60" spans="3:17" x14ac:dyDescent="0.3">
      <c r="C60" s="1" t="s">
        <v>1484</v>
      </c>
      <c r="D60" s="1" t="s">
        <v>1928</v>
      </c>
      <c r="E60" s="1" t="s">
        <v>1190</v>
      </c>
      <c r="F60" s="1" t="s">
        <v>1163</v>
      </c>
      <c r="G60" s="1" t="s">
        <v>1913</v>
      </c>
      <c r="H60" t="str">
        <f>_xlfn.XLOOKUP(L_CI[[#This Row],[MIS code]],L_Mis[MIS code],L_Mis[MIS name])</f>
        <v>Doanh thu khám điều trị</v>
      </c>
      <c r="I60" s="1" t="s">
        <v>1190</v>
      </c>
      <c r="K60" s="4">
        <v>0</v>
      </c>
      <c r="L60" s="4">
        <v>0</v>
      </c>
      <c r="M60" s="4" t="str">
        <v>598101_</v>
      </c>
      <c r="N60" s="4" t="str">
        <v>Doanh thu khám điều trị</v>
      </c>
      <c r="O60" s="4" t="str">
        <v>-</v>
      </c>
      <c r="Q60" s="4" t="str">
        <v>Chi phí tài chính, chi phí khác</v>
      </c>
    </row>
    <row r="61" spans="3:17" x14ac:dyDescent="0.3">
      <c r="C61" s="1" t="s">
        <v>1303</v>
      </c>
      <c r="D61" s="1" t="s">
        <v>1304</v>
      </c>
      <c r="E61" s="1" t="s">
        <v>1191</v>
      </c>
      <c r="F61" s="1" t="s">
        <v>1011</v>
      </c>
      <c r="G61" s="1" t="s">
        <v>1913</v>
      </c>
      <c r="H61" t="str">
        <f>_xlfn.XLOOKUP(L_CI[[#This Row],[MIS code]],L_Mis[MIS code],L_Mis[MIS name])</f>
        <v>Lương chính (lương cơ bản, thưởng ý thức chất lượng công việc)</v>
      </c>
      <c r="I61" s="1" t="s">
        <v>1929</v>
      </c>
      <c r="K61" s="4">
        <v>0</v>
      </c>
      <c r="L61" s="4">
        <v>0</v>
      </c>
      <c r="M61" s="4" t="str">
        <v>598102_</v>
      </c>
      <c r="N61" s="4" t="str">
        <v>Lương chính (lương cơ bản, thưởng ý thức chất lượng công việc)</v>
      </c>
      <c r="O61" s="4" t="str">
        <v>-</v>
      </c>
      <c r="Q61" s="4" t="str">
        <v>Giảm trừ doanh thu</v>
      </c>
    </row>
    <row r="62" spans="3:17" x14ac:dyDescent="0.3">
      <c r="C62" s="1" t="s">
        <v>1309</v>
      </c>
      <c r="D62" s="1" t="s">
        <v>1310</v>
      </c>
      <c r="E62" s="1" t="s">
        <v>1191</v>
      </c>
      <c r="F62" s="1" t="s">
        <v>1011</v>
      </c>
      <c r="G62" s="1" t="s">
        <v>1913</v>
      </c>
      <c r="H62" t="str">
        <f>_xlfn.XLOOKUP(L_CI[[#This Row],[MIS code]],L_Mis[MIS code],L_Mis[MIS name])</f>
        <v>Lương chính (lương cơ bản, thưởng ý thức chất lượng công việc)</v>
      </c>
      <c r="I62" s="1" t="s">
        <v>1929</v>
      </c>
      <c r="K62" s="4">
        <v>0</v>
      </c>
      <c r="L62" s="4">
        <v>0</v>
      </c>
      <c r="M62" s="4" t="str">
        <v>598201_</v>
      </c>
      <c r="N62" s="4" t="str">
        <v>Lương chính (lương cơ bản, thưởng ý thức chất lượng công việc)</v>
      </c>
      <c r="O62" s="4" t="str">
        <v>-</v>
      </c>
    </row>
    <row r="63" spans="3:17" x14ac:dyDescent="0.3">
      <c r="C63" s="1" t="s">
        <v>1321</v>
      </c>
      <c r="D63" s="1" t="s">
        <v>1322</v>
      </c>
      <c r="E63" s="1" t="s">
        <v>1191</v>
      </c>
      <c r="F63" s="1" t="s">
        <v>1013</v>
      </c>
      <c r="G63" s="1" t="s">
        <v>1913</v>
      </c>
      <c r="H63" t="str">
        <f>_xlfn.XLOOKUP(L_CI[[#This Row],[MIS code]],L_Mis[MIS code],L_Mis[MIS name])</f>
        <v>Các loại bảo hiểm bắt buộc (BHXH, BHYT, BHTN)</v>
      </c>
      <c r="I63" s="1" t="s">
        <v>1929</v>
      </c>
      <c r="K63" s="4">
        <v>0</v>
      </c>
      <c r="L63" s="4">
        <v>0</v>
      </c>
      <c r="M63" s="4" t="str">
        <v>598301_</v>
      </c>
      <c r="N63" s="4" t="str">
        <v>Các loại bảo hiểm bắt buộc (BHXH, BHYT, BHTN)</v>
      </c>
      <c r="O63" s="4" t="str">
        <v>-</v>
      </c>
    </row>
    <row r="64" spans="3:17" x14ac:dyDescent="0.3">
      <c r="C64" s="1" t="s">
        <v>1301</v>
      </c>
      <c r="D64" s="1" t="s">
        <v>1930</v>
      </c>
      <c r="E64" s="1" t="s">
        <v>1191</v>
      </c>
      <c r="F64" s="1" t="s">
        <v>1015</v>
      </c>
      <c r="G64" s="1" t="s">
        <v>1913</v>
      </c>
      <c r="H64" t="str">
        <f>_xlfn.XLOOKUP(L_CI[[#This Row],[MIS code]],L_Mis[MIS code],L_Mis[MIS name])</f>
        <v>Thưởng hiệu quả (doanh thu)</v>
      </c>
      <c r="I64" s="1" t="s">
        <v>1931</v>
      </c>
      <c r="K64" s="4">
        <v>0</v>
      </c>
      <c r="L64" s="4">
        <v>0</v>
      </c>
      <c r="M64" s="4" t="str">
        <v>598401_</v>
      </c>
      <c r="N64" s="4" t="str">
        <v>Thưởng hiệu quả (doanh thu)</v>
      </c>
      <c r="O64" s="4" t="str">
        <v>-</v>
      </c>
    </row>
    <row r="65" spans="3:15" x14ac:dyDescent="0.3">
      <c r="C65" s="1" t="s">
        <v>1302</v>
      </c>
      <c r="D65" s="1" t="s">
        <v>1932</v>
      </c>
      <c r="E65" s="1" t="s">
        <v>1191</v>
      </c>
      <c r="F65" s="1" t="s">
        <v>1015</v>
      </c>
      <c r="G65" s="1" t="s">
        <v>1913</v>
      </c>
      <c r="H65" t="str">
        <f>_xlfn.XLOOKUP(L_CI[[#This Row],[MIS code]],L_Mis[MIS code],L_Mis[MIS name])</f>
        <v>Thưởng hiệu quả (doanh thu)</v>
      </c>
      <c r="I65" s="1" t="s">
        <v>1931</v>
      </c>
      <c r="K65" s="4">
        <v>0</v>
      </c>
      <c r="L65" s="4">
        <v>0</v>
      </c>
      <c r="M65" s="4" t="str">
        <v>598501_</v>
      </c>
      <c r="N65" s="4" t="str">
        <v>Thưởng hiệu quả (doanh thu)</v>
      </c>
      <c r="O65" s="4" t="str">
        <v>-</v>
      </c>
    </row>
    <row r="66" spans="3:15" x14ac:dyDescent="0.3">
      <c r="C66" s="1" t="s">
        <v>1933</v>
      </c>
      <c r="D66" s="1" t="s">
        <v>1934</v>
      </c>
      <c r="E66" s="1" t="s">
        <v>1191</v>
      </c>
      <c r="F66" s="1" t="s">
        <v>1017</v>
      </c>
      <c r="G66" s="1" t="s">
        <v>1913</v>
      </c>
      <c r="H66" t="str">
        <f>_xlfn.XLOOKUP(L_CI[[#This Row],[MIS code]],L_Mis[MIS code],L_Mis[MIS name])</f>
        <v>Thưởng KPI (BLĐ/CBQL)</v>
      </c>
      <c r="I66" s="1" t="s">
        <v>1929</v>
      </c>
      <c r="K66" s="4">
        <v>0</v>
      </c>
      <c r="L66" s="4">
        <v>0</v>
      </c>
      <c r="M66" s="4" t="str">
        <v>598901_</v>
      </c>
      <c r="N66" s="4" t="str">
        <v>Thưởng KPI (BLĐ/CBQL)</v>
      </c>
      <c r="O66" s="4" t="str">
        <v>-</v>
      </c>
    </row>
    <row r="67" spans="3:15" x14ac:dyDescent="0.3">
      <c r="C67" s="1" t="s">
        <v>1935</v>
      </c>
      <c r="D67" s="1" t="s">
        <v>1936</v>
      </c>
      <c r="E67" s="1" t="s">
        <v>1191</v>
      </c>
      <c r="F67" s="1" t="s">
        <v>1017</v>
      </c>
      <c r="G67" s="1" t="s">
        <v>1913</v>
      </c>
      <c r="H67" t="str">
        <f>_xlfn.XLOOKUP(L_CI[[#This Row],[MIS code]],L_Mis[MIS code],L_Mis[MIS name])</f>
        <v>Thưởng KPI (BLĐ/CBQL)</v>
      </c>
      <c r="I67" s="1" t="s">
        <v>1929</v>
      </c>
      <c r="K67" s="4">
        <v>0</v>
      </c>
      <c r="L67" s="4">
        <v>0</v>
      </c>
      <c r="M67" s="4" t="str">
        <v>599101_</v>
      </c>
      <c r="N67" s="4" t="str">
        <v>Thưởng KPI (BLĐ/CBQL)</v>
      </c>
      <c r="O67" s="4" t="str">
        <v>-</v>
      </c>
    </row>
    <row r="68" spans="3:15" x14ac:dyDescent="0.3">
      <c r="C68" s="1" t="s">
        <v>1305</v>
      </c>
      <c r="D68" s="1" t="s">
        <v>1306</v>
      </c>
      <c r="E68" s="1" t="s">
        <v>1191</v>
      </c>
      <c r="F68" s="1" t="s">
        <v>1019</v>
      </c>
      <c r="G68" s="1" t="s">
        <v>1913</v>
      </c>
      <c r="H68" t="str">
        <f>_xlfn.XLOOKUP(L_CI[[#This Row],[MIS code]],L_Mis[MIS code],L_Mis[MIS name])</f>
        <v>Lương làm thêm giờ (trực đêm, oncall, tăng cường)</v>
      </c>
      <c r="I68" s="1" t="s">
        <v>1929</v>
      </c>
      <c r="K68" s="4">
        <v>0</v>
      </c>
      <c r="L68" s="4">
        <v>0</v>
      </c>
      <c r="M68" s="4" t="str">
        <v>599201_</v>
      </c>
      <c r="N68" s="4" t="str">
        <v>Lương làm thêm giờ (trực đêm, oncall, tăng cường)</v>
      </c>
      <c r="O68" s="4" t="str">
        <v>-</v>
      </c>
    </row>
    <row r="69" spans="3:15" x14ac:dyDescent="0.3">
      <c r="C69" s="1" t="s">
        <v>1937</v>
      </c>
      <c r="D69" s="1" t="s">
        <v>1938</v>
      </c>
      <c r="E69" s="1" t="s">
        <v>1191</v>
      </c>
      <c r="F69" s="1" t="s">
        <v>1019</v>
      </c>
      <c r="G69" s="1" t="s">
        <v>1913</v>
      </c>
      <c r="H69" t="str">
        <f>_xlfn.XLOOKUP(L_CI[[#This Row],[MIS code]],L_Mis[MIS code],L_Mis[MIS name])</f>
        <v>Lương làm thêm giờ (trực đêm, oncall, tăng cường)</v>
      </c>
      <c r="I69" s="1" t="s">
        <v>1929</v>
      </c>
      <c r="K69" s="4">
        <v>0</v>
      </c>
      <c r="L69" s="4">
        <v>0</v>
      </c>
      <c r="M69" s="4" t="str">
        <v>599301_</v>
      </c>
      <c r="N69" s="4" t="str">
        <v>Lương làm thêm giờ (trực đêm, oncall, tăng cường)</v>
      </c>
      <c r="O69" s="4" t="str">
        <v>-</v>
      </c>
    </row>
    <row r="70" spans="3:15" x14ac:dyDescent="0.3">
      <c r="C70" s="1" t="s">
        <v>1311</v>
      </c>
      <c r="D70" s="1" t="s">
        <v>1312</v>
      </c>
      <c r="E70" s="1" t="s">
        <v>1191</v>
      </c>
      <c r="F70" s="1" t="s">
        <v>1023</v>
      </c>
      <c r="G70" s="1" t="s">
        <v>1913</v>
      </c>
      <c r="H70" t="str">
        <f>_xlfn.XLOOKUP(L_CI[[#This Row],[MIS code]],L_Mis[MIS code],L_Mis[MIS name])</f>
        <v>Thù lao chuyên gia</v>
      </c>
      <c r="I70" s="1" t="s">
        <v>1929</v>
      </c>
      <c r="K70" s="4">
        <v>0</v>
      </c>
      <c r="L70" s="4">
        <v>0</v>
      </c>
      <c r="M70" s="4" t="str">
        <v>599401_</v>
      </c>
      <c r="N70" s="4" t="str">
        <v>Thù lao chuyên gia</v>
      </c>
      <c r="O70" s="4" t="str">
        <v>-</v>
      </c>
    </row>
    <row r="71" spans="3:15" x14ac:dyDescent="0.3">
      <c r="C71" s="1" t="s">
        <v>1313</v>
      </c>
      <c r="D71" s="1" t="s">
        <v>1314</v>
      </c>
      <c r="E71" s="1" t="s">
        <v>1191</v>
      </c>
      <c r="F71" s="1" t="s">
        <v>1023</v>
      </c>
      <c r="G71" s="1" t="s">
        <v>1913</v>
      </c>
      <c r="H71" t="str">
        <f>_xlfn.XLOOKUP(L_CI[[#This Row],[MIS code]],L_Mis[MIS code],L_Mis[MIS name])</f>
        <v>Thù lao chuyên gia</v>
      </c>
      <c r="I71" s="1" t="s">
        <v>1929</v>
      </c>
      <c r="K71" s="4">
        <v>0</v>
      </c>
      <c r="L71" s="4">
        <v>0</v>
      </c>
      <c r="M71" s="4" t="str">
        <v>599901_</v>
      </c>
      <c r="N71" s="4" t="str">
        <v>Thù lao chuyên gia</v>
      </c>
      <c r="O71" s="4" t="str">
        <v>-</v>
      </c>
    </row>
    <row r="72" spans="3:15" x14ac:dyDescent="0.3">
      <c r="C72" s="1" t="s">
        <v>1307</v>
      </c>
      <c r="D72" s="1" t="s">
        <v>1308</v>
      </c>
      <c r="E72" s="1" t="s">
        <v>1191</v>
      </c>
      <c r="F72" s="1" t="s">
        <v>1027</v>
      </c>
      <c r="G72" s="1" t="s">
        <v>1913</v>
      </c>
      <c r="H72" t="str">
        <f>_xlfn.XLOOKUP(L_CI[[#This Row],[MIS code]],L_Mis[MIS code],L_Mis[MIS name])</f>
        <v>Chi phí thưởng theo chính sách (tháng lương 13,…)</v>
      </c>
      <c r="I72" s="1" t="s">
        <v>1929</v>
      </c>
      <c r="K72" s="4">
        <v>0</v>
      </c>
      <c r="L72" s="4">
        <v>0</v>
      </c>
      <c r="M72" s="4" t="str">
        <v>605410_</v>
      </c>
      <c r="N72" s="4" t="str">
        <v>Chi phí thưởng theo chính sách (tháng lương 13,…)</v>
      </c>
      <c r="O72" s="4" t="str">
        <v>-</v>
      </c>
    </row>
    <row r="73" spans="3:15" x14ac:dyDescent="0.3">
      <c r="C73" s="1" t="s">
        <v>1329</v>
      </c>
      <c r="D73" s="1" t="s">
        <v>1330</v>
      </c>
      <c r="E73" s="1" t="s">
        <v>1191</v>
      </c>
      <c r="F73" s="1" t="s">
        <v>1027</v>
      </c>
      <c r="G73" s="1" t="s">
        <v>1913</v>
      </c>
      <c r="H73" t="str">
        <f>_xlfn.XLOOKUP(L_CI[[#This Row],[MIS code]],L_Mis[MIS code],L_Mis[MIS name])</f>
        <v>Chi phí thưởng theo chính sách (tháng lương 13,…)</v>
      </c>
      <c r="I73" s="1" t="s">
        <v>1929</v>
      </c>
      <c r="K73" s="4">
        <v>0</v>
      </c>
      <c r="L73" s="4">
        <v>0</v>
      </c>
      <c r="M73" s="4" t="str">
        <v>605420_</v>
      </c>
      <c r="N73" s="4" t="str">
        <v>Chi phí thưởng theo chính sách (tháng lương 13,…)</v>
      </c>
      <c r="O73" s="4" t="str">
        <v>-</v>
      </c>
    </row>
    <row r="74" spans="3:15" x14ac:dyDescent="0.3">
      <c r="C74" s="1" t="s">
        <v>1315</v>
      </c>
      <c r="D74" s="1" t="s">
        <v>1316</v>
      </c>
      <c r="E74" s="1" t="s">
        <v>1191</v>
      </c>
      <c r="F74" s="1" t="s">
        <v>1031</v>
      </c>
      <c r="G74" s="1" t="s">
        <v>1913</v>
      </c>
      <c r="H74" t="str">
        <f>_xlfn.XLOOKUP(L_CI[[#This Row],[MIS code]],L_Mis[MIS code],L_Mis[MIS name])</f>
        <v>Phụ cấp ăn ca</v>
      </c>
      <c r="I74" s="1" t="s">
        <v>1929</v>
      </c>
      <c r="K74" s="4">
        <v>0</v>
      </c>
      <c r="L74" s="4">
        <v>0</v>
      </c>
      <c r="M74" s="4" t="str">
        <v>605430_</v>
      </c>
      <c r="N74" s="4" t="str">
        <v>Phụ cấp ăn ca</v>
      </c>
      <c r="O74" s="4" t="str">
        <v>-</v>
      </c>
    </row>
    <row r="75" spans="3:15" x14ac:dyDescent="0.3">
      <c r="C75" s="1" t="s">
        <v>1939</v>
      </c>
      <c r="D75" s="1" t="s">
        <v>1940</v>
      </c>
      <c r="E75" s="1" t="s">
        <v>1191</v>
      </c>
      <c r="F75" s="1" t="s">
        <v>1031</v>
      </c>
      <c r="G75" s="1" t="s">
        <v>1913</v>
      </c>
      <c r="H75" t="str">
        <f>_xlfn.XLOOKUP(L_CI[[#This Row],[MIS code]],L_Mis[MIS code],L_Mis[MIS name])</f>
        <v>Phụ cấp ăn ca</v>
      </c>
      <c r="I75" s="1" t="s">
        <v>1929</v>
      </c>
      <c r="K75" s="4">
        <v>0</v>
      </c>
      <c r="L75" s="4">
        <v>0</v>
      </c>
      <c r="M75" s="4" t="str">
        <v>605440_</v>
      </c>
      <c r="N75" s="4" t="str">
        <v>Phụ cấp ăn ca</v>
      </c>
      <c r="O75" s="4" t="str">
        <v>-</v>
      </c>
    </row>
    <row r="76" spans="3:15" x14ac:dyDescent="0.3">
      <c r="C76" s="1" t="s">
        <v>1319</v>
      </c>
      <c r="D76" s="1" t="s">
        <v>1320</v>
      </c>
      <c r="E76" s="1" t="s">
        <v>1191</v>
      </c>
      <c r="F76" s="1" t="s">
        <v>1031</v>
      </c>
      <c r="G76" s="1" t="s">
        <v>1913</v>
      </c>
      <c r="H76" t="str">
        <f>_xlfn.XLOOKUP(L_CI[[#This Row],[MIS code]],L_Mis[MIS code],L_Mis[MIS name])</f>
        <v>Phụ cấp ăn ca</v>
      </c>
      <c r="I76" s="1" t="s">
        <v>1929</v>
      </c>
      <c r="K76" s="4">
        <v>0</v>
      </c>
      <c r="L76" s="4">
        <v>0</v>
      </c>
      <c r="M76" s="4" t="str">
        <v>605610_</v>
      </c>
      <c r="N76" s="4" t="str">
        <v>Phụ cấp ăn ca</v>
      </c>
      <c r="O76" s="4" t="str">
        <v>-</v>
      </c>
    </row>
    <row r="77" spans="3:15" x14ac:dyDescent="0.3">
      <c r="C77" s="1" t="s">
        <v>1941</v>
      </c>
      <c r="D77" s="1" t="s">
        <v>1942</v>
      </c>
      <c r="E77" s="1" t="s">
        <v>1191</v>
      </c>
      <c r="F77" s="1" t="s">
        <v>1031</v>
      </c>
      <c r="G77" s="1" t="s">
        <v>1913</v>
      </c>
      <c r="H77" t="str">
        <f>_xlfn.XLOOKUP(L_CI[[#This Row],[MIS code]],L_Mis[MIS code],L_Mis[MIS name])</f>
        <v>Phụ cấp ăn ca</v>
      </c>
      <c r="I77" s="1" t="s">
        <v>1929</v>
      </c>
      <c r="K77" s="4">
        <v>0</v>
      </c>
      <c r="L77" s="4">
        <v>0</v>
      </c>
      <c r="M77" s="4" t="str">
        <v>605620_</v>
      </c>
      <c r="N77" s="4" t="str">
        <v>Phụ cấp ăn ca</v>
      </c>
      <c r="O77" s="4" t="str">
        <v>-</v>
      </c>
    </row>
    <row r="78" spans="3:15" x14ac:dyDescent="0.3">
      <c r="C78" s="1" t="s">
        <v>1323</v>
      </c>
      <c r="D78" s="1" t="s">
        <v>1324</v>
      </c>
      <c r="E78" s="1" t="s">
        <v>1191</v>
      </c>
      <c r="F78" s="1" t="s">
        <v>1035</v>
      </c>
      <c r="G78" s="1" t="s">
        <v>1913</v>
      </c>
      <c r="H78" t="str">
        <f>_xlfn.XLOOKUP(L_CI[[#This Row],[MIS code]],L_Mis[MIS code],L_Mis[MIS name])</f>
        <v>Phúc lợi theo định mức chung 12,2 tr/năm</v>
      </c>
      <c r="I78" s="1" t="s">
        <v>1929</v>
      </c>
      <c r="K78" s="4">
        <v>0</v>
      </c>
      <c r="L78" s="4">
        <v>0</v>
      </c>
      <c r="M78" s="4" t="str">
        <v>605630_</v>
      </c>
      <c r="N78" s="4" t="str">
        <v>Phúc lợi theo định mức chung 12,2 tr/năm</v>
      </c>
      <c r="O78" s="4" t="str">
        <v>-</v>
      </c>
    </row>
    <row r="79" spans="3:15" x14ac:dyDescent="0.3">
      <c r="C79" s="1" t="s">
        <v>1325</v>
      </c>
      <c r="D79" s="1" t="s">
        <v>1326</v>
      </c>
      <c r="E79" s="1" t="s">
        <v>1191</v>
      </c>
      <c r="F79" s="1" t="s">
        <v>1035</v>
      </c>
      <c r="G79" s="1" t="s">
        <v>1913</v>
      </c>
      <c r="H79" t="str">
        <f>_xlfn.XLOOKUP(L_CI[[#This Row],[MIS code]],L_Mis[MIS code],L_Mis[MIS name])</f>
        <v>Phúc lợi theo định mức chung 12,2 tr/năm</v>
      </c>
      <c r="I79" s="1" t="s">
        <v>1929</v>
      </c>
      <c r="K79" s="4">
        <v>0</v>
      </c>
      <c r="L79" s="4">
        <v>0</v>
      </c>
      <c r="M79" s="4" t="str">
        <v>605690_</v>
      </c>
      <c r="N79" s="4" t="str">
        <v>Phúc lợi theo định mức chung 12,2 tr/năm</v>
      </c>
      <c r="O79" s="4" t="str">
        <v>-</v>
      </c>
    </row>
    <row r="80" spans="3:15" x14ac:dyDescent="0.3">
      <c r="C80" s="1" t="s">
        <v>1327</v>
      </c>
      <c r="D80" s="1" t="s">
        <v>1328</v>
      </c>
      <c r="E80" s="1" t="s">
        <v>1191</v>
      </c>
      <c r="F80" s="1" t="s">
        <v>1035</v>
      </c>
      <c r="G80" s="1" t="s">
        <v>1913</v>
      </c>
      <c r="H80" t="str">
        <f>_xlfn.XLOOKUP(L_CI[[#This Row],[MIS code]],L_Mis[MIS code],L_Mis[MIS name])</f>
        <v>Phúc lợi theo định mức chung 12,2 tr/năm</v>
      </c>
      <c r="I80" s="1" t="s">
        <v>1929</v>
      </c>
      <c r="K80" s="4">
        <v>0</v>
      </c>
      <c r="L80" s="4">
        <v>0</v>
      </c>
      <c r="M80" s="4" t="str">
        <v>605711_</v>
      </c>
      <c r="N80" s="4" t="str">
        <v>Phúc lợi theo định mức chung 12,2 tr/năm</v>
      </c>
      <c r="O80" s="4" t="str">
        <v>-</v>
      </c>
    </row>
    <row r="81" spans="3:15" x14ac:dyDescent="0.3">
      <c r="C81" s="1" t="s">
        <v>1317</v>
      </c>
      <c r="D81" s="1" t="s">
        <v>1318</v>
      </c>
      <c r="E81" s="1" t="s">
        <v>1191</v>
      </c>
      <c r="F81" s="1" t="s">
        <v>1039</v>
      </c>
      <c r="G81" s="1" t="s">
        <v>1913</v>
      </c>
      <c r="H81" t="str">
        <f>_xlfn.XLOOKUP(L_CI[[#This Row],[MIS code]],L_Mis[MIS code],L_Mis[MIS name])</f>
        <v>Các khoản hỗ trợ chống dịch</v>
      </c>
      <c r="I81" s="1" t="s">
        <v>1929</v>
      </c>
      <c r="K81" s="4">
        <v>0</v>
      </c>
      <c r="L81" s="4">
        <v>0</v>
      </c>
      <c r="M81" s="4" t="str">
        <v>605712_</v>
      </c>
      <c r="N81" s="4" t="str">
        <v>Các khoản hỗ trợ chống dịch</v>
      </c>
      <c r="O81" s="4" t="str">
        <v>-</v>
      </c>
    </row>
    <row r="82" spans="3:15" x14ac:dyDescent="0.3">
      <c r="C82" s="1" t="s">
        <v>1375</v>
      </c>
      <c r="D82" s="1" t="s">
        <v>1376</v>
      </c>
      <c r="E82" s="1" t="s">
        <v>1191</v>
      </c>
      <c r="F82" s="1" t="s">
        <v>1041</v>
      </c>
      <c r="G82" s="1" t="s">
        <v>1913</v>
      </c>
      <c r="H82" t="str">
        <f>_xlfn.XLOOKUP(L_CI[[#This Row],[MIS code]],L_Mis[MIS code],L_Mis[MIS name])</f>
        <v>Hỗ trợ nghỉ việc</v>
      </c>
      <c r="I82" s="1" t="s">
        <v>1929</v>
      </c>
      <c r="K82" s="4">
        <v>0</v>
      </c>
      <c r="L82" s="4">
        <v>0</v>
      </c>
      <c r="M82" s="4" t="str">
        <v>605713_</v>
      </c>
      <c r="N82" s="4" t="str">
        <v>Hỗ trợ nghỉ việc</v>
      </c>
      <c r="O82" s="4" t="str">
        <v>-</v>
      </c>
    </row>
    <row r="83" spans="3:15" x14ac:dyDescent="0.3">
      <c r="C83" s="1" t="s">
        <v>1299</v>
      </c>
      <c r="D83" s="1" t="s">
        <v>1300</v>
      </c>
      <c r="E83" s="1" t="s">
        <v>1191</v>
      </c>
      <c r="F83" s="1" t="s">
        <v>1043</v>
      </c>
      <c r="G83" s="1" t="s">
        <v>62</v>
      </c>
      <c r="H83" t="str">
        <f>_xlfn.XLOOKUP(L_CI[[#This Row],[MIS code]],L_Mis[MIS code],L_Mis[MIS name])</f>
        <v>Chi phí hợp tác kinh doanh (có tính chất như lương)</v>
      </c>
      <c r="I83" s="1" t="s">
        <v>1943</v>
      </c>
      <c r="K83" s="4">
        <v>0</v>
      </c>
      <c r="L83" s="4">
        <v>0</v>
      </c>
      <c r="M83" s="4" t="str">
        <v>605718_</v>
      </c>
      <c r="N83" s="4" t="str">
        <v>Chi phí hợp tác kinh doanh (có tính chất như lương)</v>
      </c>
      <c r="O83" s="4" t="str">
        <v>Giá vốn hàng bán</v>
      </c>
    </row>
    <row r="84" spans="3:15" x14ac:dyDescent="0.3">
      <c r="C84" s="1" t="s">
        <v>1481</v>
      </c>
      <c r="D84" s="1" t="s">
        <v>1944</v>
      </c>
      <c r="E84" s="1" t="s">
        <v>1191</v>
      </c>
      <c r="F84" s="1" t="s">
        <v>1043</v>
      </c>
      <c r="G84" s="1" t="s">
        <v>62</v>
      </c>
      <c r="H84" t="str">
        <f>_xlfn.XLOOKUP(L_CI[[#This Row],[MIS code]],L_Mis[MIS code],L_Mis[MIS name])</f>
        <v>Chi phí hợp tác kinh doanh (có tính chất như lương)</v>
      </c>
      <c r="I84" s="1" t="s">
        <v>1929</v>
      </c>
      <c r="K84" s="4">
        <v>0</v>
      </c>
      <c r="L84" s="4">
        <v>0</v>
      </c>
      <c r="M84" s="4" t="str">
        <v>701101_</v>
      </c>
      <c r="N84" s="4" t="str">
        <v>Chi phí hợp tác kinh doanh (có tính chất như lương)</v>
      </c>
      <c r="O84" s="4" t="str">
        <v>Giá vốn hàng bán</v>
      </c>
    </row>
    <row r="85" spans="3:15" x14ac:dyDescent="0.3">
      <c r="C85" s="1" t="s">
        <v>1483</v>
      </c>
      <c r="D85" s="1" t="s">
        <v>1945</v>
      </c>
      <c r="E85" s="1" t="s">
        <v>1191</v>
      </c>
      <c r="F85" s="1" t="s">
        <v>1043</v>
      </c>
      <c r="G85" s="1" t="s">
        <v>62</v>
      </c>
      <c r="H85" t="str">
        <f>_xlfn.XLOOKUP(L_CI[[#This Row],[MIS code]],L_Mis[MIS code],L_Mis[MIS name])</f>
        <v>Chi phí hợp tác kinh doanh (có tính chất như lương)</v>
      </c>
      <c r="I85" s="1" t="s">
        <v>1943</v>
      </c>
      <c r="K85" s="4">
        <v>0</v>
      </c>
      <c r="L85" s="4">
        <v>0</v>
      </c>
      <c r="M85" s="4" t="str">
        <v>701102_</v>
      </c>
      <c r="N85" s="4" t="str">
        <v>Chi phí hợp tác kinh doanh (có tính chất như lương)</v>
      </c>
      <c r="O85" s="4" t="str">
        <v>Giá vốn hàng bán</v>
      </c>
    </row>
    <row r="86" spans="3:15" x14ac:dyDescent="0.3">
      <c r="C86" s="1" t="s">
        <v>1279</v>
      </c>
      <c r="D86" s="1" t="s">
        <v>1280</v>
      </c>
      <c r="E86" s="1" t="s">
        <v>1191</v>
      </c>
      <c r="F86" s="1" t="s">
        <v>1045</v>
      </c>
      <c r="G86" s="1" t="s">
        <v>62</v>
      </c>
      <c r="H86" t="str">
        <f>_xlfn.XLOOKUP(L_CI[[#This Row],[MIS code]],L_Mis[MIS code],L_Mis[MIS name])</f>
        <v>Chi phí thuốc, hóa chất</v>
      </c>
      <c r="I86" s="1" t="s">
        <v>1931</v>
      </c>
      <c r="K86" s="4">
        <v>0</v>
      </c>
      <c r="L86" s="4">
        <v>0</v>
      </c>
      <c r="M86" s="4" t="str">
        <v>701103_</v>
      </c>
      <c r="N86" s="4" t="str">
        <v>Chi phí thuốc, hóa chất</v>
      </c>
      <c r="O86" s="4" t="str">
        <v>Giá vốn hàng bán</v>
      </c>
    </row>
    <row r="87" spans="3:15" x14ac:dyDescent="0.3">
      <c r="C87" s="1" t="s">
        <v>1281</v>
      </c>
      <c r="D87" s="1" t="s">
        <v>1282</v>
      </c>
      <c r="E87" s="1" t="s">
        <v>1191</v>
      </c>
      <c r="F87" s="1" t="s">
        <v>1045</v>
      </c>
      <c r="G87" s="1" t="s">
        <v>62</v>
      </c>
      <c r="H87" t="str">
        <f>_xlfn.XLOOKUP(L_CI[[#This Row],[MIS code]],L_Mis[MIS code],L_Mis[MIS name])</f>
        <v>Chi phí thuốc, hóa chất</v>
      </c>
      <c r="I87" s="1" t="s">
        <v>1931</v>
      </c>
      <c r="K87" s="4">
        <v>0</v>
      </c>
      <c r="L87" s="4">
        <v>0</v>
      </c>
      <c r="M87" s="4" t="str">
        <v>701104_</v>
      </c>
      <c r="N87" s="4" t="str">
        <v>Chi phí thuốc, hóa chất</v>
      </c>
      <c r="O87" s="4" t="str">
        <v>Giá vốn hàng bán</v>
      </c>
    </row>
    <row r="88" spans="3:15" x14ac:dyDescent="0.3">
      <c r="C88" s="1" t="s">
        <v>1287</v>
      </c>
      <c r="D88" s="1" t="s">
        <v>1288</v>
      </c>
      <c r="E88" s="1" t="s">
        <v>1191</v>
      </c>
      <c r="F88" s="1" t="s">
        <v>1045</v>
      </c>
      <c r="G88" s="1" t="s">
        <v>62</v>
      </c>
      <c r="H88" t="str">
        <f>_xlfn.XLOOKUP(L_CI[[#This Row],[MIS code]],L_Mis[MIS code],L_Mis[MIS name])</f>
        <v>Chi phí thuốc, hóa chất</v>
      </c>
      <c r="I88" s="1" t="s">
        <v>1931</v>
      </c>
      <c r="K88" s="4">
        <v>0</v>
      </c>
      <c r="L88" s="4">
        <v>0</v>
      </c>
      <c r="M88" s="4" t="str">
        <v>701111_</v>
      </c>
      <c r="N88" s="4" t="str">
        <v>Chi phí thuốc, hóa chất</v>
      </c>
      <c r="O88" s="4" t="str">
        <v>Giá vốn hàng bán</v>
      </c>
    </row>
    <row r="89" spans="3:15" x14ac:dyDescent="0.3">
      <c r="C89" s="1" t="s">
        <v>1289</v>
      </c>
      <c r="D89" s="1" t="s">
        <v>1290</v>
      </c>
      <c r="E89" s="1" t="s">
        <v>1191</v>
      </c>
      <c r="F89" s="1" t="s">
        <v>1045</v>
      </c>
      <c r="G89" s="1" t="s">
        <v>62</v>
      </c>
      <c r="H89" t="str">
        <f>_xlfn.XLOOKUP(L_CI[[#This Row],[MIS code]],L_Mis[MIS code],L_Mis[MIS name])</f>
        <v>Chi phí thuốc, hóa chất</v>
      </c>
      <c r="I89" s="1" t="s">
        <v>1931</v>
      </c>
      <c r="K89" s="4">
        <v>0</v>
      </c>
      <c r="L89" s="4">
        <v>0</v>
      </c>
      <c r="M89" s="4" t="str">
        <v>701112_</v>
      </c>
      <c r="N89" s="4" t="str">
        <v>Chi phí thuốc, hóa chất</v>
      </c>
      <c r="O89" s="4" t="str">
        <v>Giá vốn hàng bán</v>
      </c>
    </row>
    <row r="90" spans="3:15" x14ac:dyDescent="0.3">
      <c r="C90" s="1" t="s">
        <v>1291</v>
      </c>
      <c r="D90" s="1" t="s">
        <v>1292</v>
      </c>
      <c r="E90" s="1" t="s">
        <v>1191</v>
      </c>
      <c r="F90" s="1" t="s">
        <v>1045</v>
      </c>
      <c r="G90" s="1" t="s">
        <v>62</v>
      </c>
      <c r="H90" t="str">
        <f>_xlfn.XLOOKUP(L_CI[[#This Row],[MIS code]],L_Mis[MIS code],L_Mis[MIS name])</f>
        <v>Chi phí thuốc, hóa chất</v>
      </c>
      <c r="I90" s="1" t="s">
        <v>1931</v>
      </c>
      <c r="K90" s="4">
        <v>0</v>
      </c>
      <c r="L90" s="4">
        <v>0</v>
      </c>
      <c r="M90" s="4" t="str">
        <v>701113_</v>
      </c>
      <c r="N90" s="4" t="str">
        <v>Chi phí thuốc, hóa chất</v>
      </c>
      <c r="O90" s="4" t="str">
        <v>Giá vốn hàng bán</v>
      </c>
    </row>
    <row r="91" spans="3:15" x14ac:dyDescent="0.3">
      <c r="C91" s="1" t="s">
        <v>1293</v>
      </c>
      <c r="D91" s="1" t="s">
        <v>1294</v>
      </c>
      <c r="E91" s="1" t="s">
        <v>1191</v>
      </c>
      <c r="F91" s="1" t="s">
        <v>1045</v>
      </c>
      <c r="G91" s="1" t="s">
        <v>62</v>
      </c>
      <c r="H91" t="str">
        <f>_xlfn.XLOOKUP(L_CI[[#This Row],[MIS code]],L_Mis[MIS code],L_Mis[MIS name])</f>
        <v>Chi phí thuốc, hóa chất</v>
      </c>
      <c r="I91" s="1" t="s">
        <v>1931</v>
      </c>
      <c r="K91" s="4">
        <v>0</v>
      </c>
      <c r="L91" s="4">
        <v>0</v>
      </c>
      <c r="M91" s="4" t="str">
        <v>701114_</v>
      </c>
      <c r="N91" s="4" t="str">
        <v>Chi phí thuốc, hóa chất</v>
      </c>
      <c r="O91" s="4" t="str">
        <v>Giá vốn hàng bán</v>
      </c>
    </row>
    <row r="92" spans="3:15" x14ac:dyDescent="0.3">
      <c r="C92" s="1" t="s">
        <v>1419</v>
      </c>
      <c r="D92" s="1" t="s">
        <v>1420</v>
      </c>
      <c r="E92" s="1" t="s">
        <v>1191</v>
      </c>
      <c r="F92" s="1" t="s">
        <v>1045</v>
      </c>
      <c r="G92" s="1" t="s">
        <v>62</v>
      </c>
      <c r="H92" t="str">
        <f>_xlfn.XLOOKUP(L_CI[[#This Row],[MIS code]],L_Mis[MIS code],L_Mis[MIS name])</f>
        <v>Chi phí thuốc, hóa chất</v>
      </c>
      <c r="I92" s="1" t="s">
        <v>1943</v>
      </c>
      <c r="K92" s="4">
        <v>0</v>
      </c>
      <c r="L92" s="4">
        <v>0</v>
      </c>
      <c r="M92" s="4" t="str">
        <v>701121_</v>
      </c>
      <c r="N92" s="4" t="str">
        <v>Chi phí thuốc, hóa chất</v>
      </c>
      <c r="O92" s="4" t="str">
        <v>Giá vốn hàng bán</v>
      </c>
    </row>
    <row r="93" spans="3:15" x14ac:dyDescent="0.3">
      <c r="C93" s="1" t="s">
        <v>1421</v>
      </c>
      <c r="D93" s="1" t="s">
        <v>1422</v>
      </c>
      <c r="E93" s="1" t="s">
        <v>1191</v>
      </c>
      <c r="F93" s="1" t="s">
        <v>1045</v>
      </c>
      <c r="G93" s="1" t="s">
        <v>62</v>
      </c>
      <c r="H93" t="str">
        <f>_xlfn.XLOOKUP(L_CI[[#This Row],[MIS code]],L_Mis[MIS code],L_Mis[MIS name])</f>
        <v>Chi phí thuốc, hóa chất</v>
      </c>
      <c r="I93" s="1" t="s">
        <v>1943</v>
      </c>
      <c r="K93" s="4">
        <v>0</v>
      </c>
      <c r="L93" s="4">
        <v>0</v>
      </c>
      <c r="M93" s="4" t="str">
        <v>701122_</v>
      </c>
      <c r="N93" s="4" t="str">
        <v>Chi phí thuốc, hóa chất</v>
      </c>
      <c r="O93" s="4" t="str">
        <v>Giá vốn hàng bán</v>
      </c>
    </row>
    <row r="94" spans="3:15" x14ac:dyDescent="0.3">
      <c r="C94" s="1" t="s">
        <v>1283</v>
      </c>
      <c r="D94" s="1" t="s">
        <v>1284</v>
      </c>
      <c r="E94" s="1" t="s">
        <v>1191</v>
      </c>
      <c r="F94" s="1" t="s">
        <v>1047</v>
      </c>
      <c r="G94" s="1" t="s">
        <v>62</v>
      </c>
      <c r="H94" t="str">
        <f>_xlfn.XLOOKUP(L_CI[[#This Row],[MIS code]],L_Mis[MIS code],L_Mis[MIS name])</f>
        <v>Chi phí vật tư y tế</v>
      </c>
      <c r="I94" s="1" t="s">
        <v>1943</v>
      </c>
      <c r="K94" s="4">
        <v>0</v>
      </c>
      <c r="L94" s="4">
        <v>0</v>
      </c>
      <c r="M94" s="4" t="str">
        <v>701123_</v>
      </c>
      <c r="N94" s="4" t="str">
        <v>Chi phí vật tư y tế</v>
      </c>
      <c r="O94" s="4" t="str">
        <v>Giá vốn hàng bán</v>
      </c>
    </row>
    <row r="95" spans="3:15" x14ac:dyDescent="0.3">
      <c r="C95" s="1" t="s">
        <v>1423</v>
      </c>
      <c r="D95" s="1" t="s">
        <v>1424</v>
      </c>
      <c r="E95" s="1" t="s">
        <v>1191</v>
      </c>
      <c r="F95" s="1" t="s">
        <v>1047</v>
      </c>
      <c r="G95" s="1" t="s">
        <v>62</v>
      </c>
      <c r="H95" t="str">
        <f>_xlfn.XLOOKUP(L_CI[[#This Row],[MIS code]],L_Mis[MIS code],L_Mis[MIS name])</f>
        <v>Chi phí vật tư y tế</v>
      </c>
      <c r="I95" s="1" t="s">
        <v>1943</v>
      </c>
      <c r="K95" s="4">
        <v>0</v>
      </c>
      <c r="L95" s="4">
        <v>0</v>
      </c>
      <c r="M95" s="4" t="str">
        <v>701211_</v>
      </c>
      <c r="N95" s="4" t="str">
        <v>Chi phí vật tư y tế</v>
      </c>
      <c r="O95" s="4" t="str">
        <v>Giá vốn hàng bán</v>
      </c>
    </row>
    <row r="96" spans="3:15" x14ac:dyDescent="0.3">
      <c r="C96" s="1" t="s">
        <v>1425</v>
      </c>
      <c r="D96" s="1" t="s">
        <v>1426</v>
      </c>
      <c r="E96" s="1" t="s">
        <v>1191</v>
      </c>
      <c r="F96" s="1" t="s">
        <v>1049</v>
      </c>
      <c r="G96" s="1" t="s">
        <v>62</v>
      </c>
      <c r="H96" t="str">
        <f>_xlfn.XLOOKUP(L_CI[[#This Row],[MIS code]],L_Mis[MIS code],L_Mis[MIS name])</f>
        <v>Chi phí dịch vụ thuê ngoài</v>
      </c>
      <c r="I96" s="1" t="s">
        <v>1943</v>
      </c>
      <c r="K96" s="4">
        <v>0</v>
      </c>
      <c r="L96" s="4">
        <v>0</v>
      </c>
      <c r="M96" s="4" t="str">
        <v>701212_</v>
      </c>
      <c r="N96" s="4" t="str">
        <v>Chi phí dịch vụ thuê ngoài</v>
      </c>
      <c r="O96" s="4" t="str">
        <v>Giá vốn hàng bán</v>
      </c>
    </row>
    <row r="97" spans="3:15" x14ac:dyDescent="0.3">
      <c r="C97" s="1" t="s">
        <v>1285</v>
      </c>
      <c r="D97" s="1" t="s">
        <v>1286</v>
      </c>
      <c r="E97" s="1" t="s">
        <v>1191</v>
      </c>
      <c r="F97" s="1" t="s">
        <v>1051</v>
      </c>
      <c r="G97" s="1" t="s">
        <v>62</v>
      </c>
      <c r="H97" t="str">
        <f>_xlfn.XLOOKUP(L_CI[[#This Row],[MIS code]],L_Mis[MIS code],L_Mis[MIS name])</f>
        <v>Chi phí máu và chế phẩm máu</v>
      </c>
      <c r="I97" s="1" t="s">
        <v>1943</v>
      </c>
      <c r="K97" s="4">
        <v>0</v>
      </c>
      <c r="L97" s="4">
        <v>0</v>
      </c>
      <c r="M97" s="4" t="str">
        <v>701213_</v>
      </c>
      <c r="N97" s="4" t="str">
        <v>Chi phí máu và chế phẩm máu</v>
      </c>
      <c r="O97" s="4" t="str">
        <v>Giá vốn hàng bán</v>
      </c>
    </row>
    <row r="98" spans="3:15" x14ac:dyDescent="0.3">
      <c r="C98" s="1" t="s">
        <v>1427</v>
      </c>
      <c r="D98" s="1" t="s">
        <v>1428</v>
      </c>
      <c r="E98" s="1" t="s">
        <v>1191</v>
      </c>
      <c r="F98" s="1" t="s">
        <v>1055</v>
      </c>
      <c r="G98" s="1" t="s">
        <v>62</v>
      </c>
      <c r="H98" t="str">
        <f>_xlfn.XLOOKUP(L_CI[[#This Row],[MIS code]],L_Mis[MIS code],L_Mis[MIS name])</f>
        <v>Chi phí vật tư phục vụ khách hàng khác</v>
      </c>
      <c r="I98" s="1" t="s">
        <v>1943</v>
      </c>
      <c r="K98" s="4">
        <v>0</v>
      </c>
      <c r="L98" s="4">
        <v>0</v>
      </c>
      <c r="M98" s="4" t="str">
        <v>701219_</v>
      </c>
      <c r="N98" s="4" t="str">
        <v>Chi phí vật tư phục vụ khách hàng khác</v>
      </c>
      <c r="O98" s="4" t="str">
        <v>Giá vốn hàng bán</v>
      </c>
    </row>
    <row r="99" spans="3:15" x14ac:dyDescent="0.3">
      <c r="C99" s="1" t="s">
        <v>1433</v>
      </c>
      <c r="D99" s="1" t="s">
        <v>1434</v>
      </c>
      <c r="E99" s="1" t="s">
        <v>1191</v>
      </c>
      <c r="F99" s="1" t="s">
        <v>1055</v>
      </c>
      <c r="G99" s="1" t="s">
        <v>1913</v>
      </c>
      <c r="H99" t="str">
        <f>_xlfn.XLOOKUP(L_CI[[#This Row],[MIS code]],L_Mis[MIS code],L_Mis[MIS name])</f>
        <v>Chi phí vật tư phục vụ khách hàng khác</v>
      </c>
      <c r="I99" s="1" t="s">
        <v>1943</v>
      </c>
      <c r="K99" s="4">
        <v>0</v>
      </c>
      <c r="L99" s="4">
        <v>0</v>
      </c>
      <c r="M99" s="4" t="str">
        <v>701221_</v>
      </c>
      <c r="N99" s="4" t="str">
        <v>Chi phí vật tư phục vụ khách hàng khác</v>
      </c>
      <c r="O99" s="4" t="str">
        <v>-</v>
      </c>
    </row>
    <row r="100" spans="3:15" x14ac:dyDescent="0.3">
      <c r="C100" s="1" t="s">
        <v>1435</v>
      </c>
      <c r="D100" s="1" t="s">
        <v>1436</v>
      </c>
      <c r="E100" s="1" t="s">
        <v>1191</v>
      </c>
      <c r="F100" s="1" t="s">
        <v>1055</v>
      </c>
      <c r="G100" s="1" t="s">
        <v>1913</v>
      </c>
      <c r="H100" t="str">
        <f>_xlfn.XLOOKUP(L_CI[[#This Row],[MIS code]],L_Mis[MIS code],L_Mis[MIS name])</f>
        <v>Chi phí vật tư phục vụ khách hàng khác</v>
      </c>
      <c r="I100" s="1" t="s">
        <v>1943</v>
      </c>
      <c r="K100" s="4">
        <v>0</v>
      </c>
      <c r="L100" s="4">
        <v>0</v>
      </c>
      <c r="M100" s="4" t="str">
        <v>701310_</v>
      </c>
      <c r="N100" s="4" t="str">
        <v>Chi phí vật tư phục vụ khách hàng khác</v>
      </c>
      <c r="O100" s="4" t="str">
        <v>-</v>
      </c>
    </row>
    <row r="101" spans="3:15" x14ac:dyDescent="0.3">
      <c r="C101" s="1" t="s">
        <v>1437</v>
      </c>
      <c r="D101" s="1" t="s">
        <v>1438</v>
      </c>
      <c r="E101" s="1" t="s">
        <v>1191</v>
      </c>
      <c r="F101" s="1" t="s">
        <v>1055</v>
      </c>
      <c r="G101" s="1" t="s">
        <v>1913</v>
      </c>
      <c r="H101" t="str">
        <f>_xlfn.XLOOKUP(L_CI[[#This Row],[MIS code]],L_Mis[MIS code],L_Mis[MIS name])</f>
        <v>Chi phí vật tư phục vụ khách hàng khác</v>
      </c>
      <c r="I101" s="1" t="s">
        <v>1943</v>
      </c>
      <c r="K101" s="4">
        <v>0</v>
      </c>
      <c r="L101" s="4">
        <v>0</v>
      </c>
      <c r="M101" s="4" t="str">
        <v>701320_</v>
      </c>
      <c r="N101" s="4" t="str">
        <v>Chi phí vật tư phục vụ khách hàng khác</v>
      </c>
      <c r="O101" s="4" t="str">
        <v>-</v>
      </c>
    </row>
    <row r="102" spans="3:15" x14ac:dyDescent="0.3">
      <c r="C102" s="1" t="s">
        <v>1439</v>
      </c>
      <c r="D102" s="1" t="s">
        <v>1440</v>
      </c>
      <c r="E102" s="1" t="s">
        <v>1191</v>
      </c>
      <c r="F102" s="1" t="s">
        <v>1055</v>
      </c>
      <c r="G102" s="1" t="s">
        <v>1913</v>
      </c>
      <c r="H102" t="str">
        <f>_xlfn.XLOOKUP(L_CI[[#This Row],[MIS code]],L_Mis[MIS code],L_Mis[MIS name])</f>
        <v>Chi phí vật tư phục vụ khách hàng khác</v>
      </c>
      <c r="I102" s="1" t="s">
        <v>1943</v>
      </c>
      <c r="K102" s="4">
        <v>0</v>
      </c>
      <c r="L102" s="4">
        <v>0</v>
      </c>
      <c r="M102" s="4" t="str">
        <v>701401_</v>
      </c>
      <c r="N102" s="4" t="str">
        <v>Chi phí vật tư phục vụ khách hàng khác</v>
      </c>
      <c r="O102" s="4" t="str">
        <v>-</v>
      </c>
    </row>
    <row r="103" spans="3:15" x14ac:dyDescent="0.3">
      <c r="C103" s="1" t="s">
        <v>1441</v>
      </c>
      <c r="D103" s="1" t="s">
        <v>1442</v>
      </c>
      <c r="E103" s="1" t="s">
        <v>1191</v>
      </c>
      <c r="F103" s="1" t="s">
        <v>1055</v>
      </c>
      <c r="G103" s="1" t="s">
        <v>1913</v>
      </c>
      <c r="H103" t="str">
        <f>_xlfn.XLOOKUP(L_CI[[#This Row],[MIS code]],L_Mis[MIS code],L_Mis[MIS name])</f>
        <v>Chi phí vật tư phục vụ khách hàng khác</v>
      </c>
      <c r="I103" s="1" t="s">
        <v>1943</v>
      </c>
      <c r="K103" s="4">
        <v>0</v>
      </c>
      <c r="L103" s="4">
        <v>0</v>
      </c>
      <c r="M103" s="4" t="str">
        <v>701404_</v>
      </c>
      <c r="N103" s="4" t="str">
        <v>Chi phí vật tư phục vụ khách hàng khác</v>
      </c>
      <c r="O103" s="4" t="str">
        <v>-</v>
      </c>
    </row>
    <row r="104" spans="3:15" x14ac:dyDescent="0.3">
      <c r="C104" s="1" t="s">
        <v>1443</v>
      </c>
      <c r="D104" s="1" t="s">
        <v>1444</v>
      </c>
      <c r="E104" s="1" t="s">
        <v>1191</v>
      </c>
      <c r="F104" s="1" t="s">
        <v>1055</v>
      </c>
      <c r="G104" s="1" t="s">
        <v>1913</v>
      </c>
      <c r="H104" t="str">
        <f>_xlfn.XLOOKUP(L_CI[[#This Row],[MIS code]],L_Mis[MIS code],L_Mis[MIS name])</f>
        <v>Chi phí vật tư phục vụ khách hàng khác</v>
      </c>
      <c r="I104" s="1" t="s">
        <v>1943</v>
      </c>
      <c r="K104" s="4">
        <v>0</v>
      </c>
      <c r="L104" s="4">
        <v>0</v>
      </c>
      <c r="M104" s="4" t="str">
        <v>701501_</v>
      </c>
      <c r="N104" s="4" t="str">
        <v>Chi phí vật tư phục vụ khách hàng khác</v>
      </c>
      <c r="O104" s="4" t="str">
        <v>-</v>
      </c>
    </row>
    <row r="105" spans="3:15" x14ac:dyDescent="0.3">
      <c r="C105" s="1" t="s">
        <v>1445</v>
      </c>
      <c r="D105" s="1" t="s">
        <v>1446</v>
      </c>
      <c r="E105" s="1" t="s">
        <v>1191</v>
      </c>
      <c r="F105" s="1" t="s">
        <v>1055</v>
      </c>
      <c r="G105" s="1" t="s">
        <v>1913</v>
      </c>
      <c r="H105" t="str">
        <f>_xlfn.XLOOKUP(L_CI[[#This Row],[MIS code]],L_Mis[MIS code],L_Mis[MIS name])</f>
        <v>Chi phí vật tư phục vụ khách hàng khác</v>
      </c>
      <c r="I105" s="1" t="s">
        <v>1943</v>
      </c>
      <c r="K105" s="4">
        <v>0</v>
      </c>
      <c r="L105" s="4">
        <v>0</v>
      </c>
      <c r="M105" s="4" t="str">
        <v>701610_</v>
      </c>
      <c r="N105" s="4" t="str">
        <v>Chi phí vật tư phục vụ khách hàng khác</v>
      </c>
      <c r="O105" s="4" t="str">
        <v>-</v>
      </c>
    </row>
    <row r="106" spans="3:15" x14ac:dyDescent="0.3">
      <c r="C106" s="1" t="s">
        <v>1295</v>
      </c>
      <c r="D106" s="1" t="s">
        <v>1296</v>
      </c>
      <c r="E106" s="1" t="s">
        <v>1191</v>
      </c>
      <c r="F106" s="1" t="s">
        <v>1053</v>
      </c>
      <c r="G106" s="1" t="s">
        <v>62</v>
      </c>
      <c r="H106" t="str">
        <f>_xlfn.XLOOKUP(L_CI[[#This Row],[MIS code]],L_Mis[MIS code],L_Mis[MIS name])</f>
        <v>Giá vốn vận chuyển bệnh nhân</v>
      </c>
      <c r="I106" s="1" t="s">
        <v>1943</v>
      </c>
      <c r="K106" s="4">
        <v>0</v>
      </c>
      <c r="L106" s="4">
        <v>0</v>
      </c>
      <c r="M106" s="4" t="str">
        <v>701611_</v>
      </c>
      <c r="N106" s="4" t="str">
        <v>Giá vốn vận chuyển bệnh nhân</v>
      </c>
      <c r="O106" s="4" t="str">
        <v>Giá vốn hàng bán</v>
      </c>
    </row>
    <row r="107" spans="3:15" x14ac:dyDescent="0.3">
      <c r="C107" s="1" t="s">
        <v>1946</v>
      </c>
      <c r="D107" s="1" t="s">
        <v>1947</v>
      </c>
      <c r="E107" s="1" t="s">
        <v>1191</v>
      </c>
      <c r="F107" s="1" t="s">
        <v>1053</v>
      </c>
      <c r="G107" s="1" t="s">
        <v>62</v>
      </c>
      <c r="H107" t="str">
        <f>_xlfn.XLOOKUP(L_CI[[#This Row],[MIS code]],L_Mis[MIS code],L_Mis[MIS name])</f>
        <v>Giá vốn vận chuyển bệnh nhân</v>
      </c>
      <c r="I107" s="1" t="s">
        <v>1943</v>
      </c>
      <c r="K107" s="4">
        <v>0</v>
      </c>
      <c r="L107" s="4">
        <v>0</v>
      </c>
      <c r="M107" s="4" t="str">
        <v>701612_</v>
      </c>
      <c r="N107" s="4" t="str">
        <v>Giá vốn vận chuyển bệnh nhân</v>
      </c>
      <c r="O107" s="4" t="str">
        <v>Giá vốn hàng bán</v>
      </c>
    </row>
    <row r="108" spans="3:15" x14ac:dyDescent="0.3">
      <c r="C108" s="1" t="s">
        <v>1429</v>
      </c>
      <c r="D108" s="1" t="s">
        <v>1430</v>
      </c>
      <c r="E108" s="1" t="s">
        <v>1191</v>
      </c>
      <c r="F108" s="1" t="s">
        <v>1053</v>
      </c>
      <c r="G108" s="1" t="s">
        <v>62</v>
      </c>
      <c r="H108" t="str">
        <f>_xlfn.XLOOKUP(L_CI[[#This Row],[MIS code]],L_Mis[MIS code],L_Mis[MIS name])</f>
        <v>Giá vốn vận chuyển bệnh nhân</v>
      </c>
      <c r="I108" s="1" t="s">
        <v>1943</v>
      </c>
      <c r="K108" s="4">
        <v>0</v>
      </c>
      <c r="L108" s="4">
        <v>0</v>
      </c>
      <c r="M108" s="4" t="str">
        <v>701613_</v>
      </c>
      <c r="N108" s="4" t="str">
        <v>Giá vốn vận chuyển bệnh nhân</v>
      </c>
      <c r="O108" s="4" t="str">
        <v>Giá vốn hàng bán</v>
      </c>
    </row>
    <row r="109" spans="3:15" x14ac:dyDescent="0.3">
      <c r="C109" s="1" t="s">
        <v>1431</v>
      </c>
      <c r="D109" s="1" t="s">
        <v>1432</v>
      </c>
      <c r="E109" s="1" t="s">
        <v>1191</v>
      </c>
      <c r="F109" s="1" t="s">
        <v>1053</v>
      </c>
      <c r="G109" s="1" t="s">
        <v>62</v>
      </c>
      <c r="H109" t="str">
        <f>_xlfn.XLOOKUP(L_CI[[#This Row],[MIS code]],L_Mis[MIS code],L_Mis[MIS name])</f>
        <v>Giá vốn vận chuyển bệnh nhân</v>
      </c>
      <c r="I109" s="1" t="s">
        <v>1943</v>
      </c>
      <c r="K109" s="4">
        <v>0</v>
      </c>
      <c r="L109" s="4">
        <v>0</v>
      </c>
      <c r="M109" s="4" t="str">
        <v>701614_</v>
      </c>
      <c r="N109" s="4" t="str">
        <v>Giá vốn vận chuyển bệnh nhân</v>
      </c>
      <c r="O109" s="4" t="str">
        <v>Giá vốn hàng bán</v>
      </c>
    </row>
    <row r="110" spans="3:15" x14ac:dyDescent="0.3">
      <c r="C110" s="1" t="s">
        <v>1297</v>
      </c>
      <c r="D110" s="1" t="s">
        <v>1298</v>
      </c>
      <c r="E110" s="1" t="s">
        <v>1191</v>
      </c>
      <c r="F110" s="1" t="s">
        <v>1053</v>
      </c>
      <c r="G110" s="1" t="s">
        <v>62</v>
      </c>
      <c r="H110" t="str">
        <f>_xlfn.XLOOKUP(L_CI[[#This Row],[MIS code]],L_Mis[MIS code],L_Mis[MIS name])</f>
        <v>Giá vốn vận chuyển bệnh nhân</v>
      </c>
      <c r="I110" s="1" t="s">
        <v>2030</v>
      </c>
      <c r="K110" s="4">
        <v>0</v>
      </c>
      <c r="L110" s="4">
        <v>0</v>
      </c>
      <c r="M110" s="4" t="str">
        <v>701621_</v>
      </c>
      <c r="N110" s="4" t="str">
        <v>Giá vốn vận chuyển bệnh nhân</v>
      </c>
      <c r="O110" s="4" t="str">
        <v>Giá vốn hàng bán</v>
      </c>
    </row>
    <row r="111" spans="3:15" x14ac:dyDescent="0.3">
      <c r="C111" s="1" t="s">
        <v>1377</v>
      </c>
      <c r="D111" s="1" t="s">
        <v>1378</v>
      </c>
      <c r="E111" s="1" t="s">
        <v>1191</v>
      </c>
      <c r="F111" s="1" t="s">
        <v>1057</v>
      </c>
      <c r="G111" s="1" t="s">
        <v>1913</v>
      </c>
      <c r="H111" t="str">
        <f>_xlfn.XLOOKUP(L_CI[[#This Row],[MIS code]],L_Mis[MIS code],L_Mis[MIS name])</f>
        <v>Chi phí thuê văn phòng</v>
      </c>
      <c r="I111" s="1" t="s">
        <v>2030</v>
      </c>
      <c r="K111" s="4">
        <v>0</v>
      </c>
      <c r="L111" s="4">
        <v>0</v>
      </c>
      <c r="M111" s="4" t="str">
        <v>701622_</v>
      </c>
      <c r="N111" s="4" t="str">
        <v>Chi phí thuê văn phòng</v>
      </c>
      <c r="O111" s="4" t="str">
        <v>-</v>
      </c>
    </row>
    <row r="112" spans="3:15" x14ac:dyDescent="0.3">
      <c r="C112" s="1" t="s">
        <v>1379</v>
      </c>
      <c r="D112" s="1" t="s">
        <v>1380</v>
      </c>
      <c r="E112" s="1" t="s">
        <v>1191</v>
      </c>
      <c r="F112" s="1" t="s">
        <v>1057</v>
      </c>
      <c r="G112" s="1" t="s">
        <v>1913</v>
      </c>
      <c r="H112" t="str">
        <f>_xlfn.XLOOKUP(L_CI[[#This Row],[MIS code]],L_Mis[MIS code],L_Mis[MIS name])</f>
        <v>Chi phí thuê văn phòng</v>
      </c>
      <c r="I112" s="1" t="s">
        <v>2030</v>
      </c>
      <c r="K112" s="4">
        <v>0</v>
      </c>
      <c r="L112" s="4">
        <v>0</v>
      </c>
      <c r="M112" s="4" t="str">
        <v>701623_</v>
      </c>
      <c r="N112" s="4" t="str">
        <v>Chi phí thuê văn phòng</v>
      </c>
      <c r="O112" s="4" t="str">
        <v>-</v>
      </c>
    </row>
    <row r="113" spans="3:15" x14ac:dyDescent="0.3">
      <c r="C113" s="1" t="s">
        <v>1381</v>
      </c>
      <c r="D113" s="1" t="s">
        <v>1382</v>
      </c>
      <c r="E113" s="1" t="s">
        <v>1191</v>
      </c>
      <c r="F113" s="1" t="s">
        <v>1057</v>
      </c>
      <c r="G113" s="1" t="s">
        <v>1913</v>
      </c>
      <c r="H113" t="str">
        <f>_xlfn.XLOOKUP(L_CI[[#This Row],[MIS code]],L_Mis[MIS code],L_Mis[MIS name])</f>
        <v>Chi phí thuê văn phòng</v>
      </c>
      <c r="I113" s="1" t="s">
        <v>2030</v>
      </c>
      <c r="K113" s="4">
        <v>0</v>
      </c>
      <c r="L113" s="4">
        <v>0</v>
      </c>
      <c r="M113" s="4" t="str">
        <v>701624_</v>
      </c>
      <c r="N113" s="4" t="str">
        <v>Chi phí thuê văn phòng</v>
      </c>
      <c r="O113" s="4" t="str">
        <v>-</v>
      </c>
    </row>
    <row r="114" spans="3:15" x14ac:dyDescent="0.3">
      <c r="C114" s="1" t="s">
        <v>1383</v>
      </c>
      <c r="D114" s="1" t="s">
        <v>1384</v>
      </c>
      <c r="E114" s="1" t="s">
        <v>1191</v>
      </c>
      <c r="F114" s="1" t="s">
        <v>1057</v>
      </c>
      <c r="G114" s="1" t="s">
        <v>1913</v>
      </c>
      <c r="H114" t="str">
        <f>_xlfn.XLOOKUP(L_CI[[#This Row],[MIS code]],L_Mis[MIS code],L_Mis[MIS name])</f>
        <v>Chi phí thuê văn phòng</v>
      </c>
      <c r="I114" s="1" t="s">
        <v>2030</v>
      </c>
      <c r="K114" s="4">
        <v>0</v>
      </c>
      <c r="L114" s="4">
        <v>0</v>
      </c>
      <c r="M114" s="4" t="str">
        <v>701651_</v>
      </c>
      <c r="N114" s="4" t="str">
        <v>Chi phí thuê văn phòng</v>
      </c>
      <c r="O114" s="4" t="str">
        <v>-</v>
      </c>
    </row>
    <row r="115" spans="3:15" x14ac:dyDescent="0.3">
      <c r="C115" s="1" t="s">
        <v>1385</v>
      </c>
      <c r="D115" s="1" t="s">
        <v>1386</v>
      </c>
      <c r="E115" s="1" t="s">
        <v>1191</v>
      </c>
      <c r="F115" s="1" t="s">
        <v>1063</v>
      </c>
      <c r="G115" s="1" t="s">
        <v>1913</v>
      </c>
      <c r="H115" t="str">
        <f>_xlfn.XLOOKUP(L_CI[[#This Row],[MIS code]],L_Mis[MIS code],L_Mis[MIS name])</f>
        <v>Chi phí bảo vệ, phòng cháy chữa cháy</v>
      </c>
      <c r="I115" s="1" t="s">
        <v>2030</v>
      </c>
      <c r="K115" s="4">
        <v>0</v>
      </c>
      <c r="L115" s="4">
        <v>0</v>
      </c>
      <c r="M115" s="4" t="str">
        <v>701652_</v>
      </c>
      <c r="N115" s="4" t="str">
        <v>Chi phí bảo vệ, phòng cháy chữa cháy</v>
      </c>
      <c r="O115" s="4" t="str">
        <v>-</v>
      </c>
    </row>
    <row r="116" spans="3:15" x14ac:dyDescent="0.3">
      <c r="C116" s="1" t="s">
        <v>1387</v>
      </c>
      <c r="D116" s="1" t="s">
        <v>1388</v>
      </c>
      <c r="E116" s="1" t="s">
        <v>1191</v>
      </c>
      <c r="F116" s="1" t="s">
        <v>1063</v>
      </c>
      <c r="G116" s="1" t="s">
        <v>1913</v>
      </c>
      <c r="H116" t="str">
        <f>_xlfn.XLOOKUP(L_CI[[#This Row],[MIS code]],L_Mis[MIS code],L_Mis[MIS name])</f>
        <v>Chi phí bảo vệ, phòng cháy chữa cháy</v>
      </c>
      <c r="I116" s="1" t="s">
        <v>2030</v>
      </c>
      <c r="K116" s="4">
        <v>0</v>
      </c>
      <c r="L116" s="4">
        <v>0</v>
      </c>
      <c r="M116" s="4" t="str">
        <v>701654_</v>
      </c>
      <c r="N116" s="4" t="str">
        <v>Chi phí bảo vệ, phòng cháy chữa cháy</v>
      </c>
      <c r="O116" s="4" t="str">
        <v>-</v>
      </c>
    </row>
    <row r="117" spans="3:15" x14ac:dyDescent="0.3">
      <c r="C117" s="1" t="s">
        <v>1389</v>
      </c>
      <c r="D117" s="1" t="s">
        <v>1390</v>
      </c>
      <c r="E117" s="1" t="s">
        <v>1191</v>
      </c>
      <c r="F117" s="1" t="s">
        <v>1065</v>
      </c>
      <c r="G117" s="1" t="s">
        <v>1913</v>
      </c>
      <c r="H117" t="str">
        <f>_xlfn.XLOOKUP(L_CI[[#This Row],[MIS code]],L_Mis[MIS code],L_Mis[MIS name])</f>
        <v>Chi phí dịch vụ vệ sinh</v>
      </c>
      <c r="I117" s="1" t="s">
        <v>2030</v>
      </c>
      <c r="K117" s="4">
        <v>0</v>
      </c>
      <c r="L117" s="4">
        <v>0</v>
      </c>
      <c r="M117" s="4" t="str">
        <v>701659_</v>
      </c>
      <c r="N117" s="4" t="str">
        <v>Chi phí dịch vụ vệ sinh</v>
      </c>
      <c r="O117" s="4" t="str">
        <v>-</v>
      </c>
    </row>
    <row r="118" spans="3:15" x14ac:dyDescent="0.3">
      <c r="C118" s="1" t="s">
        <v>1391</v>
      </c>
      <c r="D118" s="1" t="s">
        <v>1392</v>
      </c>
      <c r="E118" s="1" t="s">
        <v>1191</v>
      </c>
      <c r="F118" s="1" t="s">
        <v>1065</v>
      </c>
      <c r="G118" s="1" t="s">
        <v>1913</v>
      </c>
      <c r="H118" t="str">
        <f>_xlfn.XLOOKUP(L_CI[[#This Row],[MIS code]],L_Mis[MIS code],L_Mis[MIS name])</f>
        <v>Chi phí dịch vụ vệ sinh</v>
      </c>
      <c r="I118" s="1" t="s">
        <v>2030</v>
      </c>
      <c r="K118" s="4">
        <v>0</v>
      </c>
      <c r="L118" s="4">
        <v>0</v>
      </c>
      <c r="M118" s="4" t="str">
        <v>701701_</v>
      </c>
      <c r="N118" s="4" t="str">
        <v>Chi phí dịch vụ vệ sinh</v>
      </c>
      <c r="O118" s="4" t="str">
        <v>-</v>
      </c>
    </row>
    <row r="119" spans="3:15" x14ac:dyDescent="0.3">
      <c r="C119" s="1" t="s">
        <v>1393</v>
      </c>
      <c r="D119" s="1" t="s">
        <v>1394</v>
      </c>
      <c r="E119" s="1" t="s">
        <v>1191</v>
      </c>
      <c r="F119" s="1" t="s">
        <v>1065</v>
      </c>
      <c r="G119" s="1" t="s">
        <v>1913</v>
      </c>
      <c r="H119" t="str">
        <f>_xlfn.XLOOKUP(L_CI[[#This Row],[MIS code]],L_Mis[MIS code],L_Mis[MIS name])</f>
        <v>Chi phí dịch vụ vệ sinh</v>
      </c>
      <c r="I119" s="1" t="s">
        <v>2030</v>
      </c>
      <c r="K119" s="4">
        <v>0</v>
      </c>
      <c r="L119" s="4">
        <v>0</v>
      </c>
      <c r="M119" s="4" t="str">
        <v>701702_</v>
      </c>
      <c r="N119" s="4" t="str">
        <v>Chi phí dịch vụ vệ sinh</v>
      </c>
      <c r="O119" s="4" t="str">
        <v>-</v>
      </c>
    </row>
    <row r="120" spans="3:15" x14ac:dyDescent="0.3">
      <c r="C120" s="1" t="s">
        <v>1395</v>
      </c>
      <c r="D120" s="1" t="s">
        <v>1396</v>
      </c>
      <c r="E120" s="1" t="s">
        <v>1191</v>
      </c>
      <c r="F120" s="1" t="s">
        <v>1065</v>
      </c>
      <c r="G120" s="1" t="s">
        <v>1913</v>
      </c>
      <c r="H120" t="str">
        <f>_xlfn.XLOOKUP(L_CI[[#This Row],[MIS code]],L_Mis[MIS code],L_Mis[MIS name])</f>
        <v>Chi phí dịch vụ vệ sinh</v>
      </c>
      <c r="I120" s="1" t="s">
        <v>2030</v>
      </c>
      <c r="K120" s="4">
        <v>0</v>
      </c>
      <c r="L120" s="4">
        <v>0</v>
      </c>
      <c r="M120" s="4" t="str">
        <v>701703_</v>
      </c>
      <c r="N120" s="4" t="str">
        <v>Chi phí dịch vụ vệ sinh</v>
      </c>
      <c r="O120" s="4" t="str">
        <v>-</v>
      </c>
    </row>
    <row r="121" spans="3:15" x14ac:dyDescent="0.3">
      <c r="C121" s="1" t="s">
        <v>1397</v>
      </c>
      <c r="D121" s="1" t="s">
        <v>1398</v>
      </c>
      <c r="E121" s="1" t="s">
        <v>1191</v>
      </c>
      <c r="F121" s="1" t="s">
        <v>1069</v>
      </c>
      <c r="G121" s="1" t="s">
        <v>1913</v>
      </c>
      <c r="H121" t="str">
        <f>_xlfn.XLOOKUP(L_CI[[#This Row],[MIS code]],L_Mis[MIS code],L_Mis[MIS name])</f>
        <v>Chi phí điện</v>
      </c>
      <c r="I121" s="1" t="s">
        <v>2030</v>
      </c>
      <c r="K121" s="4">
        <v>0</v>
      </c>
      <c r="L121" s="4">
        <v>0</v>
      </c>
      <c r="M121" s="4" t="str">
        <v>701704_</v>
      </c>
      <c r="N121" s="4" t="str">
        <v>Chi phí điện</v>
      </c>
      <c r="O121" s="4" t="str">
        <v>-</v>
      </c>
    </row>
    <row r="122" spans="3:15" x14ac:dyDescent="0.3">
      <c r="C122" s="1" t="s">
        <v>1399</v>
      </c>
      <c r="D122" s="1" t="s">
        <v>1400</v>
      </c>
      <c r="E122" s="1" t="s">
        <v>1191</v>
      </c>
      <c r="F122" s="1" t="s">
        <v>1069</v>
      </c>
      <c r="G122" s="1" t="s">
        <v>1913</v>
      </c>
      <c r="H122" t="str">
        <f>_xlfn.XLOOKUP(L_CI[[#This Row],[MIS code]],L_Mis[MIS code],L_Mis[MIS name])</f>
        <v>Chi phí điện</v>
      </c>
      <c r="I122" s="1" t="s">
        <v>2030</v>
      </c>
      <c r="K122" s="4">
        <v>0</v>
      </c>
      <c r="L122" s="4">
        <v>0</v>
      </c>
      <c r="M122" s="4" t="str">
        <v>701711_</v>
      </c>
      <c r="N122" s="4" t="str">
        <v>Chi phí điện</v>
      </c>
      <c r="O122" s="4" t="str">
        <v>-</v>
      </c>
    </row>
    <row r="123" spans="3:15" x14ac:dyDescent="0.3">
      <c r="C123" s="1" t="s">
        <v>1401</v>
      </c>
      <c r="D123" s="1" t="s">
        <v>1402</v>
      </c>
      <c r="E123" s="1" t="s">
        <v>1191</v>
      </c>
      <c r="F123" s="1" t="s">
        <v>1069</v>
      </c>
      <c r="G123" s="1" t="s">
        <v>1913</v>
      </c>
      <c r="H123" t="str">
        <f>_xlfn.XLOOKUP(L_CI[[#This Row],[MIS code]],L_Mis[MIS code],L_Mis[MIS name])</f>
        <v>Chi phí điện</v>
      </c>
      <c r="I123" s="1" t="s">
        <v>2030</v>
      </c>
      <c r="K123" s="4">
        <v>0</v>
      </c>
      <c r="L123" s="4">
        <v>0</v>
      </c>
      <c r="M123" s="4" t="str">
        <v>701712_</v>
      </c>
      <c r="N123" s="4" t="str">
        <v>Chi phí điện</v>
      </c>
      <c r="O123" s="4" t="str">
        <v>-</v>
      </c>
    </row>
    <row r="124" spans="3:15" x14ac:dyDescent="0.3">
      <c r="C124" s="1" t="s">
        <v>1403</v>
      </c>
      <c r="D124" s="1" t="s">
        <v>1404</v>
      </c>
      <c r="E124" s="1" t="s">
        <v>1191</v>
      </c>
      <c r="F124" s="1" t="s">
        <v>1069</v>
      </c>
      <c r="G124" s="1" t="s">
        <v>1913</v>
      </c>
      <c r="H124" t="str">
        <f>_xlfn.XLOOKUP(L_CI[[#This Row],[MIS code]],L_Mis[MIS code],L_Mis[MIS name])</f>
        <v>Chi phí điện</v>
      </c>
      <c r="I124" s="1" t="s">
        <v>2030</v>
      </c>
      <c r="K124" s="4">
        <v>0</v>
      </c>
      <c r="L124" s="4">
        <v>0</v>
      </c>
      <c r="M124" s="4" t="str">
        <v>701713_</v>
      </c>
      <c r="N124" s="4" t="str">
        <v>Chi phí điện</v>
      </c>
      <c r="O124" s="4" t="str">
        <v>-</v>
      </c>
    </row>
    <row r="125" spans="3:15" x14ac:dyDescent="0.3">
      <c r="C125" s="1" t="s">
        <v>1408</v>
      </c>
      <c r="D125" s="1" t="s">
        <v>1409</v>
      </c>
      <c r="E125" s="1" t="s">
        <v>1191</v>
      </c>
      <c r="F125" s="1" t="s">
        <v>1077</v>
      </c>
      <c r="G125" s="1" t="s">
        <v>1913</v>
      </c>
      <c r="H125" t="str">
        <f>_xlfn.XLOOKUP(L_CI[[#This Row],[MIS code]],L_Mis[MIS code],L_Mis[MIS name])</f>
        <v>Chi phí bảo trì thiết bị y tế</v>
      </c>
      <c r="I125" s="1" t="s">
        <v>2030</v>
      </c>
      <c r="K125" s="4">
        <v>0</v>
      </c>
      <c r="L125" s="4">
        <v>0</v>
      </c>
      <c r="M125" s="4" t="str">
        <v>701714_</v>
      </c>
      <c r="N125" s="4" t="str">
        <v>Chi phí bảo trì thiết bị y tế</v>
      </c>
      <c r="O125" s="4" t="str">
        <v>-</v>
      </c>
    </row>
    <row r="126" spans="3:15" x14ac:dyDescent="0.3">
      <c r="C126" s="1" t="s">
        <v>1410</v>
      </c>
      <c r="D126" s="1" t="s">
        <v>1948</v>
      </c>
      <c r="E126" s="1" t="s">
        <v>1191</v>
      </c>
      <c r="F126" s="1" t="s">
        <v>1077</v>
      </c>
      <c r="G126" s="1" t="s">
        <v>1913</v>
      </c>
      <c r="H126" t="str">
        <f>_xlfn.XLOOKUP(L_CI[[#This Row],[MIS code]],L_Mis[MIS code],L_Mis[MIS name])</f>
        <v>Chi phí bảo trì thiết bị y tế</v>
      </c>
      <c r="I126" s="1" t="s">
        <v>2030</v>
      </c>
      <c r="K126" s="4">
        <v>0</v>
      </c>
      <c r="L126" s="4">
        <v>0</v>
      </c>
      <c r="M126" s="4" t="str">
        <v>701721_</v>
      </c>
      <c r="N126" s="4" t="str">
        <v>Chi phí bảo trì thiết bị y tế</v>
      </c>
      <c r="O126" s="4" t="str">
        <v>-</v>
      </c>
    </row>
    <row r="127" spans="3:15" x14ac:dyDescent="0.3">
      <c r="C127" s="1" t="s">
        <v>1405</v>
      </c>
      <c r="D127" s="1" t="s">
        <v>1406</v>
      </c>
      <c r="E127" s="1" t="s">
        <v>1191</v>
      </c>
      <c r="F127" s="1" t="s">
        <v>1079</v>
      </c>
      <c r="G127" s="1" t="s">
        <v>1913</v>
      </c>
      <c r="H127" t="str">
        <f>_xlfn.XLOOKUP(L_CI[[#This Row],[MIS code]],L_Mis[MIS code],L_Mis[MIS name])</f>
        <v>Chi phí bảo trì thiết bị kỹ thuật</v>
      </c>
      <c r="I127" s="1" t="s">
        <v>2030</v>
      </c>
      <c r="K127" s="4">
        <v>0</v>
      </c>
      <c r="L127" s="4">
        <v>0</v>
      </c>
      <c r="M127" s="4" t="str">
        <v>701722_</v>
      </c>
      <c r="N127" s="4" t="str">
        <v>Chi phí bảo trì thiết bị kỹ thuật</v>
      </c>
      <c r="O127" s="4" t="str">
        <v>-</v>
      </c>
    </row>
    <row r="128" spans="3:15" x14ac:dyDescent="0.3">
      <c r="C128" s="1" t="s">
        <v>1407</v>
      </c>
      <c r="D128" s="1" t="s">
        <v>1949</v>
      </c>
      <c r="E128" s="1" t="s">
        <v>1191</v>
      </c>
      <c r="F128" s="1" t="s">
        <v>1079</v>
      </c>
      <c r="G128" s="1" t="s">
        <v>1913</v>
      </c>
      <c r="H128" t="str">
        <f>_xlfn.XLOOKUP(L_CI[[#This Row],[MIS code]],L_Mis[MIS code],L_Mis[MIS name])</f>
        <v>Chi phí bảo trì thiết bị kỹ thuật</v>
      </c>
      <c r="I128" s="1" t="s">
        <v>2030</v>
      </c>
      <c r="K128" s="4">
        <v>0</v>
      </c>
      <c r="L128" s="4">
        <v>0</v>
      </c>
      <c r="M128" s="4" t="str">
        <v>701723_</v>
      </c>
      <c r="N128" s="4" t="str">
        <v>Chi phí bảo trì thiết bị kỹ thuật</v>
      </c>
      <c r="O128" s="4" t="str">
        <v>-</v>
      </c>
    </row>
    <row r="129" spans="3:15" x14ac:dyDescent="0.3">
      <c r="C129" s="1" t="s">
        <v>1411</v>
      </c>
      <c r="D129" s="1" t="s">
        <v>1412</v>
      </c>
      <c r="E129" s="1" t="s">
        <v>1191</v>
      </c>
      <c r="F129" s="1" t="s">
        <v>1079</v>
      </c>
      <c r="G129" s="1" t="s">
        <v>1913</v>
      </c>
      <c r="H129" t="str">
        <f>_xlfn.XLOOKUP(L_CI[[#This Row],[MIS code]],L_Mis[MIS code],L_Mis[MIS name])</f>
        <v>Chi phí bảo trì thiết bị kỹ thuật</v>
      </c>
      <c r="I129" s="1" t="s">
        <v>2030</v>
      </c>
      <c r="K129" s="4">
        <v>0</v>
      </c>
      <c r="L129" s="4">
        <v>0</v>
      </c>
      <c r="M129" s="4" t="str">
        <v>701724_</v>
      </c>
      <c r="N129" s="4" t="str">
        <v>Chi phí bảo trì thiết bị kỹ thuật</v>
      </c>
      <c r="O129" s="4" t="str">
        <v>-</v>
      </c>
    </row>
    <row r="130" spans="3:15" x14ac:dyDescent="0.3">
      <c r="C130" s="1" t="s">
        <v>1413</v>
      </c>
      <c r="D130" s="1" t="s">
        <v>1950</v>
      </c>
      <c r="E130" s="1" t="s">
        <v>1191</v>
      </c>
      <c r="F130" s="1" t="s">
        <v>1079</v>
      </c>
      <c r="G130" s="1" t="s">
        <v>1913</v>
      </c>
      <c r="H130" t="str">
        <f>_xlfn.XLOOKUP(L_CI[[#This Row],[MIS code]],L_Mis[MIS code],L_Mis[MIS name])</f>
        <v>Chi phí bảo trì thiết bị kỹ thuật</v>
      </c>
      <c r="I130" s="1" t="s">
        <v>2030</v>
      </c>
      <c r="K130" s="4">
        <v>0</v>
      </c>
      <c r="L130" s="4">
        <v>0</v>
      </c>
      <c r="M130" s="4" t="str">
        <v>701731_</v>
      </c>
      <c r="N130" s="4" t="str">
        <v>Chi phí bảo trì thiết bị kỹ thuật</v>
      </c>
      <c r="O130" s="4" t="str">
        <v>-</v>
      </c>
    </row>
    <row r="131" spans="3:15" x14ac:dyDescent="0.3">
      <c r="C131" s="1" t="s">
        <v>1414</v>
      </c>
      <c r="D131" s="1" t="s">
        <v>1415</v>
      </c>
      <c r="E131" s="1" t="s">
        <v>1191</v>
      </c>
      <c r="F131" s="1" t="s">
        <v>1079</v>
      </c>
      <c r="G131" s="1" t="s">
        <v>1913</v>
      </c>
      <c r="H131" t="str">
        <f>_xlfn.XLOOKUP(L_CI[[#This Row],[MIS code]],L_Mis[MIS code],L_Mis[MIS name])</f>
        <v>Chi phí bảo trì thiết bị kỹ thuật</v>
      </c>
      <c r="I131" s="1" t="s">
        <v>2030</v>
      </c>
      <c r="K131" s="4">
        <v>0</v>
      </c>
      <c r="L131" s="4">
        <v>0</v>
      </c>
      <c r="M131" s="4" t="str">
        <v>701732_</v>
      </c>
      <c r="N131" s="4" t="str">
        <v>Chi phí bảo trì thiết bị kỹ thuật</v>
      </c>
      <c r="O131" s="4" t="str">
        <v>-</v>
      </c>
    </row>
    <row r="132" spans="3:15" x14ac:dyDescent="0.3">
      <c r="C132" s="1" t="s">
        <v>1416</v>
      </c>
      <c r="D132" s="1" t="s">
        <v>1951</v>
      </c>
      <c r="E132" s="1" t="s">
        <v>1191</v>
      </c>
      <c r="F132" s="1" t="s">
        <v>1079</v>
      </c>
      <c r="G132" s="1" t="s">
        <v>1913</v>
      </c>
      <c r="H132" t="str">
        <f>_xlfn.XLOOKUP(L_CI[[#This Row],[MIS code]],L_Mis[MIS code],L_Mis[MIS name])</f>
        <v>Chi phí bảo trì thiết bị kỹ thuật</v>
      </c>
      <c r="I132" s="1" t="s">
        <v>2030</v>
      </c>
      <c r="K132" s="4">
        <v>0</v>
      </c>
      <c r="L132" s="4">
        <v>0</v>
      </c>
      <c r="M132" s="4" t="str">
        <v>701733_</v>
      </c>
      <c r="N132" s="4" t="str">
        <v>Chi phí bảo trì thiết bị kỹ thuật</v>
      </c>
      <c r="O132" s="4" t="str">
        <v>-</v>
      </c>
    </row>
    <row r="133" spans="3:15" x14ac:dyDescent="0.3">
      <c r="C133" s="1" t="s">
        <v>1417</v>
      </c>
      <c r="D133" s="1" t="s">
        <v>1418</v>
      </c>
      <c r="E133" s="1" t="s">
        <v>1191</v>
      </c>
      <c r="F133" s="1" t="s">
        <v>1079</v>
      </c>
      <c r="G133" s="1" t="s">
        <v>1913</v>
      </c>
      <c r="H133" t="str">
        <f>_xlfn.XLOOKUP(L_CI[[#This Row],[MIS code]],L_Mis[MIS code],L_Mis[MIS name])</f>
        <v>Chi phí bảo trì thiết bị kỹ thuật</v>
      </c>
      <c r="I133" s="1" t="s">
        <v>2030</v>
      </c>
      <c r="K133" s="4">
        <v>0</v>
      </c>
      <c r="L133" s="4">
        <v>0</v>
      </c>
      <c r="M133" s="4" t="str">
        <v>701734_</v>
      </c>
      <c r="N133" s="4" t="str">
        <v>Chi phí bảo trì thiết bị kỹ thuật</v>
      </c>
      <c r="O133" s="4" t="str">
        <v>-</v>
      </c>
    </row>
    <row r="134" spans="3:15" x14ac:dyDescent="0.3">
      <c r="C134" s="1" t="s">
        <v>1447</v>
      </c>
      <c r="D134" s="1" t="s">
        <v>1448</v>
      </c>
      <c r="E134" s="1" t="s">
        <v>1191</v>
      </c>
      <c r="F134" s="1" t="s">
        <v>1089</v>
      </c>
      <c r="G134" s="1" t="s">
        <v>1913</v>
      </c>
      <c r="H134" t="str">
        <f>_xlfn.XLOOKUP(L_CI[[#This Row],[MIS code]],L_Mis[MIS code],L_Mis[MIS name])</f>
        <v>Dụng cụ điều dưỡng</v>
      </c>
      <c r="I134" s="1" t="s">
        <v>2030</v>
      </c>
      <c r="K134" s="4">
        <v>0</v>
      </c>
      <c r="L134" s="4">
        <v>0</v>
      </c>
      <c r="M134" s="4" t="str">
        <v>701741_</v>
      </c>
      <c r="N134" s="4" t="str">
        <v>Dụng cụ điều dưỡng</v>
      </c>
      <c r="O134" s="4" t="str">
        <v>-</v>
      </c>
    </row>
    <row r="135" spans="3:15" x14ac:dyDescent="0.3">
      <c r="C135" s="1" t="s">
        <v>1449</v>
      </c>
      <c r="D135" s="1" t="s">
        <v>1450</v>
      </c>
      <c r="E135" s="1" t="s">
        <v>1191</v>
      </c>
      <c r="F135" s="1" t="s">
        <v>1089</v>
      </c>
      <c r="G135" s="1" t="s">
        <v>1913</v>
      </c>
      <c r="H135" t="str">
        <f>_xlfn.XLOOKUP(L_CI[[#This Row],[MIS code]],L_Mis[MIS code],L_Mis[MIS name])</f>
        <v>Dụng cụ điều dưỡng</v>
      </c>
      <c r="I135" s="1" t="s">
        <v>2030</v>
      </c>
      <c r="K135" s="4">
        <v>0</v>
      </c>
      <c r="L135" s="4">
        <v>0</v>
      </c>
      <c r="M135" s="4" t="str">
        <v>701742_</v>
      </c>
      <c r="N135" s="4" t="str">
        <v>Dụng cụ điều dưỡng</v>
      </c>
      <c r="O135" s="4" t="str">
        <v>-</v>
      </c>
    </row>
    <row r="136" spans="3:15" x14ac:dyDescent="0.3">
      <c r="C136" s="1" t="s">
        <v>1451</v>
      </c>
      <c r="D136" s="1" t="s">
        <v>1452</v>
      </c>
      <c r="E136" s="1" t="s">
        <v>1191</v>
      </c>
      <c r="F136" s="1" t="s">
        <v>1089</v>
      </c>
      <c r="G136" s="1" t="s">
        <v>1913</v>
      </c>
      <c r="H136" t="str">
        <f>_xlfn.XLOOKUP(L_CI[[#This Row],[MIS code]],L_Mis[MIS code],L_Mis[MIS name])</f>
        <v>Dụng cụ điều dưỡng</v>
      </c>
      <c r="I136" s="1" t="s">
        <v>2030</v>
      </c>
      <c r="K136" s="4">
        <v>0</v>
      </c>
      <c r="L136" s="4">
        <v>0</v>
      </c>
      <c r="M136" s="4" t="str">
        <v>701743_</v>
      </c>
      <c r="N136" s="4" t="str">
        <v>Dụng cụ điều dưỡng</v>
      </c>
      <c r="O136" s="4" t="str">
        <v>-</v>
      </c>
    </row>
    <row r="137" spans="3:15" x14ac:dyDescent="0.3">
      <c r="C137" s="1" t="s">
        <v>1453</v>
      </c>
      <c r="D137" s="1" t="s">
        <v>1454</v>
      </c>
      <c r="E137" s="1" t="s">
        <v>1191</v>
      </c>
      <c r="F137" s="1" t="s">
        <v>1089</v>
      </c>
      <c r="G137" s="1" t="s">
        <v>1913</v>
      </c>
      <c r="H137" t="str">
        <f>_xlfn.XLOOKUP(L_CI[[#This Row],[MIS code]],L_Mis[MIS code],L_Mis[MIS name])</f>
        <v>Dụng cụ điều dưỡng</v>
      </c>
      <c r="I137" s="1" t="s">
        <v>2030</v>
      </c>
      <c r="K137" s="4">
        <v>0</v>
      </c>
      <c r="L137" s="4">
        <v>0</v>
      </c>
      <c r="M137" s="4" t="str">
        <v>701744_</v>
      </c>
      <c r="N137" s="4" t="str">
        <v>Dụng cụ điều dưỡng</v>
      </c>
      <c r="O137" s="4" t="str">
        <v>-</v>
      </c>
    </row>
    <row r="138" spans="3:15" x14ac:dyDescent="0.3">
      <c r="C138" s="1" t="s">
        <v>1455</v>
      </c>
      <c r="D138" s="1" t="s">
        <v>1456</v>
      </c>
      <c r="E138" s="1" t="s">
        <v>1191</v>
      </c>
      <c r="F138" s="1" t="s">
        <v>1089</v>
      </c>
      <c r="G138" s="1" t="s">
        <v>1913</v>
      </c>
      <c r="H138" t="str">
        <f>_xlfn.XLOOKUP(L_CI[[#This Row],[MIS code]],L_Mis[MIS code],L_Mis[MIS name])</f>
        <v>Dụng cụ điều dưỡng</v>
      </c>
      <c r="I138" s="1" t="s">
        <v>2030</v>
      </c>
      <c r="K138" s="4">
        <v>0</v>
      </c>
      <c r="L138" s="4">
        <v>0</v>
      </c>
      <c r="M138" s="4" t="str">
        <v>701745_</v>
      </c>
      <c r="N138" s="4" t="str">
        <v>Dụng cụ điều dưỡng</v>
      </c>
      <c r="O138" s="4" t="str">
        <v>-</v>
      </c>
    </row>
    <row r="139" spans="3:15" x14ac:dyDescent="0.3">
      <c r="C139" s="1" t="s">
        <v>1457</v>
      </c>
      <c r="D139" s="1" t="s">
        <v>1458</v>
      </c>
      <c r="E139" s="1" t="s">
        <v>1191</v>
      </c>
      <c r="F139" s="1" t="s">
        <v>1089</v>
      </c>
      <c r="G139" s="1" t="s">
        <v>1913</v>
      </c>
      <c r="H139" t="str">
        <f>_xlfn.XLOOKUP(L_CI[[#This Row],[MIS code]],L_Mis[MIS code],L_Mis[MIS name])</f>
        <v>Dụng cụ điều dưỡng</v>
      </c>
      <c r="I139" s="1" t="s">
        <v>2030</v>
      </c>
      <c r="K139" s="4">
        <v>0</v>
      </c>
      <c r="L139" s="4">
        <v>0</v>
      </c>
      <c r="M139" s="4" t="str">
        <v>701746_</v>
      </c>
      <c r="N139" s="4" t="str">
        <v>Dụng cụ điều dưỡng</v>
      </c>
      <c r="O139" s="4" t="str">
        <v>-</v>
      </c>
    </row>
    <row r="140" spans="3:15" x14ac:dyDescent="0.3">
      <c r="C140" s="1" t="s">
        <v>1459</v>
      </c>
      <c r="D140" s="1" t="s">
        <v>1460</v>
      </c>
      <c r="E140" s="1" t="s">
        <v>1191</v>
      </c>
      <c r="F140" s="1" t="s">
        <v>1089</v>
      </c>
      <c r="G140" s="1" t="s">
        <v>1913</v>
      </c>
      <c r="H140" t="str">
        <f>_xlfn.XLOOKUP(L_CI[[#This Row],[MIS code]],L_Mis[MIS code],L_Mis[MIS name])</f>
        <v>Dụng cụ điều dưỡng</v>
      </c>
      <c r="I140" s="1" t="s">
        <v>2030</v>
      </c>
      <c r="K140" s="4">
        <v>0</v>
      </c>
      <c r="L140" s="4">
        <v>0</v>
      </c>
      <c r="M140" s="4" t="str">
        <v>701901_</v>
      </c>
      <c r="N140" s="4" t="str">
        <v>Dụng cụ điều dưỡng</v>
      </c>
      <c r="O140" s="4" t="str">
        <v>-</v>
      </c>
    </row>
    <row r="141" spans="3:15" x14ac:dyDescent="0.3">
      <c r="C141" s="1" t="s">
        <v>1461</v>
      </c>
      <c r="D141" s="1" t="s">
        <v>1462</v>
      </c>
      <c r="E141" s="1" t="s">
        <v>1191</v>
      </c>
      <c r="F141" s="1" t="s">
        <v>1097</v>
      </c>
      <c r="G141" s="1" t="s">
        <v>1913</v>
      </c>
      <c r="H141" t="str">
        <f>_xlfn.XLOOKUP(L_CI[[#This Row],[MIS code]],L_Mis[MIS code],L_Mis[MIS name])</f>
        <v>Chi phí cảnh quan, hoa trang trí</v>
      </c>
      <c r="I141" s="1" t="s">
        <v>2030</v>
      </c>
      <c r="K141" s="4">
        <v>0</v>
      </c>
      <c r="L141" s="4">
        <v>0</v>
      </c>
      <c r="M141" s="4" t="str">
        <v>701903_</v>
      </c>
      <c r="N141" s="4" t="str">
        <v>Chi phí cảnh quan, hoa trang trí</v>
      </c>
      <c r="O141" s="4" t="str">
        <v>-</v>
      </c>
    </row>
    <row r="142" spans="3:15" x14ac:dyDescent="0.3">
      <c r="C142" s="1" t="s">
        <v>1463</v>
      </c>
      <c r="D142" s="1" t="s">
        <v>1464</v>
      </c>
      <c r="E142" s="1" t="s">
        <v>1191</v>
      </c>
      <c r="F142" s="1" t="s">
        <v>1097</v>
      </c>
      <c r="G142" s="1" t="s">
        <v>1913</v>
      </c>
      <c r="H142" t="str">
        <f>_xlfn.XLOOKUP(L_CI[[#This Row],[MIS code]],L_Mis[MIS code],L_Mis[MIS name])</f>
        <v>Chi phí cảnh quan, hoa trang trí</v>
      </c>
      <c r="I142" s="1" t="s">
        <v>2030</v>
      </c>
      <c r="K142" s="4">
        <v>0</v>
      </c>
      <c r="L142" s="4">
        <v>0</v>
      </c>
      <c r="M142" s="4" t="str">
        <v>702110_</v>
      </c>
      <c r="N142" s="4" t="str">
        <v>Chi phí cảnh quan, hoa trang trí</v>
      </c>
      <c r="O142" s="4" t="str">
        <v>-</v>
      </c>
    </row>
    <row r="143" spans="3:15" x14ac:dyDescent="0.3">
      <c r="C143" s="1" t="s">
        <v>1465</v>
      </c>
      <c r="D143" s="1" t="s">
        <v>1466</v>
      </c>
      <c r="E143" s="1" t="s">
        <v>1191</v>
      </c>
      <c r="F143" s="1" t="s">
        <v>1099</v>
      </c>
      <c r="G143" s="1" t="s">
        <v>1913</v>
      </c>
      <c r="H143" t="str">
        <f>_xlfn.XLOOKUP(L_CI[[#This Row],[MIS code]],L_Mis[MIS code],L_Mis[MIS name])</f>
        <v>Thuê hạ tầng, server, đường truyền nhà cung cấp trong Tập đoàn</v>
      </c>
      <c r="I143" s="1" t="s">
        <v>2030</v>
      </c>
      <c r="K143" s="4">
        <v>0</v>
      </c>
      <c r="L143" s="4">
        <v>0</v>
      </c>
      <c r="M143" s="4" t="str">
        <v>702111_</v>
      </c>
      <c r="N143" s="4" t="str">
        <v>Thuê hạ tầng, server, đường truyền nhà cung cấp trong Tập đoàn</v>
      </c>
      <c r="O143" s="4" t="str">
        <v>-</v>
      </c>
    </row>
    <row r="144" spans="3:15" x14ac:dyDescent="0.3">
      <c r="C144" s="1" t="s">
        <v>1467</v>
      </c>
      <c r="D144" s="1" t="s">
        <v>1468</v>
      </c>
      <c r="E144" s="1" t="s">
        <v>1191</v>
      </c>
      <c r="F144" s="1" t="s">
        <v>1099</v>
      </c>
      <c r="G144" s="1" t="s">
        <v>1913</v>
      </c>
      <c r="H144" t="str">
        <f>_xlfn.XLOOKUP(L_CI[[#This Row],[MIS code]],L_Mis[MIS code],L_Mis[MIS name])</f>
        <v>Thuê hạ tầng, server, đường truyền nhà cung cấp trong Tập đoàn</v>
      </c>
      <c r="I144" s="1" t="s">
        <v>2030</v>
      </c>
      <c r="K144" s="4">
        <v>0</v>
      </c>
      <c r="L144" s="4">
        <v>0</v>
      </c>
      <c r="M144" s="4" t="str">
        <v>702120_</v>
      </c>
      <c r="N144" s="4" t="str">
        <v>Thuê hạ tầng, server, đường truyền nhà cung cấp trong Tập đoàn</v>
      </c>
      <c r="O144" s="4" t="str">
        <v>-</v>
      </c>
    </row>
    <row r="145" spans="3:15" x14ac:dyDescent="0.3">
      <c r="C145" s="1" t="s">
        <v>1469</v>
      </c>
      <c r="D145" s="1" t="s">
        <v>1470</v>
      </c>
      <c r="E145" s="1" t="s">
        <v>1191</v>
      </c>
      <c r="F145" s="1" t="s">
        <v>1099</v>
      </c>
      <c r="G145" s="1" t="s">
        <v>1913</v>
      </c>
      <c r="H145" t="str">
        <f>_xlfn.XLOOKUP(L_CI[[#This Row],[MIS code]],L_Mis[MIS code],L_Mis[MIS name])</f>
        <v>Thuê hạ tầng, server, đường truyền nhà cung cấp trong Tập đoàn</v>
      </c>
      <c r="I145" s="1" t="s">
        <v>2030</v>
      </c>
      <c r="K145" s="4">
        <v>0</v>
      </c>
      <c r="L145" s="4">
        <v>0</v>
      </c>
      <c r="M145" s="4" t="str">
        <v>702130_</v>
      </c>
      <c r="N145" s="4" t="str">
        <v>Thuê hạ tầng, server, đường truyền nhà cung cấp trong Tập đoàn</v>
      </c>
      <c r="O145" s="4" t="str">
        <v>-</v>
      </c>
    </row>
    <row r="146" spans="3:15" x14ac:dyDescent="0.3">
      <c r="C146" s="1" t="s">
        <v>1471</v>
      </c>
      <c r="D146" s="1" t="s">
        <v>1472</v>
      </c>
      <c r="E146" s="1" t="s">
        <v>1191</v>
      </c>
      <c r="F146" s="1" t="s">
        <v>1099</v>
      </c>
      <c r="G146" s="1" t="s">
        <v>1913</v>
      </c>
      <c r="H146" t="str">
        <f>_xlfn.XLOOKUP(L_CI[[#This Row],[MIS code]],L_Mis[MIS code],L_Mis[MIS name])</f>
        <v>Thuê hạ tầng, server, đường truyền nhà cung cấp trong Tập đoàn</v>
      </c>
      <c r="I146" s="1" t="s">
        <v>2030</v>
      </c>
      <c r="K146" s="4">
        <v>0</v>
      </c>
      <c r="L146" s="4">
        <v>0</v>
      </c>
      <c r="M146" s="4" t="str">
        <v>702210_</v>
      </c>
      <c r="N146" s="4" t="str">
        <v>Thuê hạ tầng, server, đường truyền nhà cung cấp trong Tập đoàn</v>
      </c>
      <c r="O146" s="4" t="str">
        <v>-</v>
      </c>
    </row>
    <row r="147" spans="3:15" x14ac:dyDescent="0.3">
      <c r="C147" s="1" t="s">
        <v>1473</v>
      </c>
      <c r="D147" s="1" t="s">
        <v>1952</v>
      </c>
      <c r="E147" s="1" t="s">
        <v>1191</v>
      </c>
      <c r="F147" s="1" t="s">
        <v>1099</v>
      </c>
      <c r="G147" s="1" t="s">
        <v>1913</v>
      </c>
      <c r="H147" t="str">
        <f>_xlfn.XLOOKUP(L_CI[[#This Row],[MIS code]],L_Mis[MIS code],L_Mis[MIS name])</f>
        <v>Thuê hạ tầng, server, đường truyền nhà cung cấp trong Tập đoàn</v>
      </c>
      <c r="I147" s="1" t="s">
        <v>2030</v>
      </c>
      <c r="K147" s="4">
        <v>0</v>
      </c>
      <c r="L147" s="4">
        <v>0</v>
      </c>
      <c r="M147" s="4" t="str">
        <v>702220_</v>
      </c>
      <c r="N147" s="4" t="str">
        <v>Thuê hạ tầng, server, đường truyền nhà cung cấp trong Tập đoàn</v>
      </c>
      <c r="O147" s="4" t="str">
        <v>-</v>
      </c>
    </row>
    <row r="148" spans="3:15" x14ac:dyDescent="0.3">
      <c r="C148" s="1" t="s">
        <v>1474</v>
      </c>
      <c r="D148" s="1" t="s">
        <v>1953</v>
      </c>
      <c r="E148" s="1" t="s">
        <v>1191</v>
      </c>
      <c r="F148" s="1" t="s">
        <v>1099</v>
      </c>
      <c r="G148" s="1" t="s">
        <v>1913</v>
      </c>
      <c r="H148" t="str">
        <f>_xlfn.XLOOKUP(L_CI[[#This Row],[MIS code]],L_Mis[MIS code],L_Mis[MIS name])</f>
        <v>Thuê hạ tầng, server, đường truyền nhà cung cấp trong Tập đoàn</v>
      </c>
      <c r="I148" s="1" t="s">
        <v>2030</v>
      </c>
      <c r="K148" s="4">
        <v>0</v>
      </c>
      <c r="L148" s="4">
        <v>0</v>
      </c>
      <c r="M148" s="4" t="str">
        <v>702310_</v>
      </c>
      <c r="N148" s="4" t="str">
        <v>Thuê hạ tầng, server, đường truyền nhà cung cấp trong Tập đoàn</v>
      </c>
      <c r="O148" s="4" t="str">
        <v>-</v>
      </c>
    </row>
    <row r="149" spans="3:15" x14ac:dyDescent="0.3">
      <c r="C149" s="1" t="s">
        <v>1475</v>
      </c>
      <c r="D149" s="1" t="s">
        <v>1476</v>
      </c>
      <c r="E149" s="1" t="s">
        <v>1191</v>
      </c>
      <c r="F149" s="1" t="s">
        <v>1099</v>
      </c>
      <c r="G149" s="1" t="s">
        <v>1913</v>
      </c>
      <c r="H149" t="str">
        <f>_xlfn.XLOOKUP(L_CI[[#This Row],[MIS code]],L_Mis[MIS code],L_Mis[MIS name])</f>
        <v>Thuê hạ tầng, server, đường truyền nhà cung cấp trong Tập đoàn</v>
      </c>
      <c r="I149" s="1" t="s">
        <v>2030</v>
      </c>
      <c r="K149" s="4">
        <v>0</v>
      </c>
      <c r="L149" s="4">
        <v>0</v>
      </c>
      <c r="M149" s="4" t="str">
        <v>702320_</v>
      </c>
      <c r="N149" s="4" t="str">
        <v>Thuê hạ tầng, server, đường truyền nhà cung cấp trong Tập đoàn</v>
      </c>
      <c r="O149" s="4" t="str">
        <v>-</v>
      </c>
    </row>
    <row r="150" spans="3:15" x14ac:dyDescent="0.3">
      <c r="C150" s="1" t="s">
        <v>1954</v>
      </c>
      <c r="D150" s="1" t="s">
        <v>1955</v>
      </c>
      <c r="E150" s="1" t="s">
        <v>1191</v>
      </c>
      <c r="F150" s="1" t="s">
        <v>1109</v>
      </c>
      <c r="G150" s="1" t="s">
        <v>1913</v>
      </c>
      <c r="H150" t="str">
        <f>_xlfn.XLOOKUP(L_CI[[#This Row],[MIS code]],L_Mis[MIS code],L_Mis[MIS name])</f>
        <v>Chi phí vận chuyển thuê ngoài</v>
      </c>
      <c r="I150" s="1" t="s">
        <v>2030</v>
      </c>
      <c r="K150" s="4">
        <v>0</v>
      </c>
      <c r="L150" s="4">
        <v>0</v>
      </c>
      <c r="M150" s="4" t="str">
        <v>702330_</v>
      </c>
      <c r="N150" s="4" t="str">
        <v>Chi phí vận chuyển thuê ngoài</v>
      </c>
      <c r="O150" s="4" t="str">
        <v>-</v>
      </c>
    </row>
    <row r="151" spans="3:15" x14ac:dyDescent="0.3">
      <c r="C151" s="1" t="s">
        <v>1477</v>
      </c>
      <c r="D151" s="1" t="s">
        <v>1478</v>
      </c>
      <c r="E151" s="1" t="s">
        <v>1191</v>
      </c>
      <c r="F151" s="1" t="s">
        <v>1109</v>
      </c>
      <c r="G151" s="1" t="s">
        <v>1913</v>
      </c>
      <c r="H151" t="str">
        <f>_xlfn.XLOOKUP(L_CI[[#This Row],[MIS code]],L_Mis[MIS code],L_Mis[MIS name])</f>
        <v>Chi phí vận chuyển thuê ngoài</v>
      </c>
      <c r="I151" s="1" t="s">
        <v>2030</v>
      </c>
      <c r="K151" s="4">
        <v>0</v>
      </c>
      <c r="L151" s="4">
        <v>0</v>
      </c>
      <c r="M151" s="4" t="str">
        <v>702340_</v>
      </c>
      <c r="N151" s="4" t="str">
        <v>Chi phí vận chuyển thuê ngoài</v>
      </c>
      <c r="O151" s="4" t="str">
        <v>-</v>
      </c>
    </row>
    <row r="152" spans="3:15" x14ac:dyDescent="0.3">
      <c r="C152" s="1" t="s">
        <v>1479</v>
      </c>
      <c r="D152" s="1" t="s">
        <v>1480</v>
      </c>
      <c r="E152" s="1" t="s">
        <v>1191</v>
      </c>
      <c r="F152" s="1" t="s">
        <v>1109</v>
      </c>
      <c r="G152" s="1" t="s">
        <v>1913</v>
      </c>
      <c r="H152" t="str">
        <f>_xlfn.XLOOKUP(L_CI[[#This Row],[MIS code]],L_Mis[MIS code],L_Mis[MIS name])</f>
        <v>Chi phí vận chuyển thuê ngoài</v>
      </c>
      <c r="I152" s="1" t="s">
        <v>2030</v>
      </c>
      <c r="K152" s="4">
        <v>0</v>
      </c>
      <c r="L152" s="4">
        <v>0</v>
      </c>
      <c r="M152" s="4" t="str">
        <v>702401_</v>
      </c>
      <c r="N152" s="4" t="str">
        <v>Chi phí vận chuyển thuê ngoài</v>
      </c>
      <c r="O152" s="4" t="str">
        <v>-</v>
      </c>
    </row>
    <row r="153" spans="3:15" x14ac:dyDescent="0.3">
      <c r="C153" s="1" t="s">
        <v>1521</v>
      </c>
      <c r="D153" s="1" t="s">
        <v>1522</v>
      </c>
      <c r="E153" s="1" t="s">
        <v>1191</v>
      </c>
      <c r="F153" s="1" t="s">
        <v>1113</v>
      </c>
      <c r="G153" s="1" t="s">
        <v>1913</v>
      </c>
      <c r="H153" t="str">
        <f>_xlfn.XLOOKUP(L_CI[[#This Row],[MIS code]],L_Mis[MIS code],L_Mis[MIS name])</f>
        <v>Chi phí dịch vụ tư vấn chuyên môn</v>
      </c>
      <c r="I153" s="1" t="s">
        <v>2030</v>
      </c>
      <c r="K153" s="4">
        <v>0</v>
      </c>
      <c r="L153" s="4">
        <v>0</v>
      </c>
      <c r="M153" s="4" t="str">
        <v>702402_</v>
      </c>
      <c r="N153" s="4" t="str">
        <v>Chi phí dịch vụ tư vấn chuyên môn</v>
      </c>
      <c r="O153" s="4" t="str">
        <v>-</v>
      </c>
    </row>
    <row r="154" spans="3:15" x14ac:dyDescent="0.3">
      <c r="C154" s="1" t="s">
        <v>1523</v>
      </c>
      <c r="D154" s="1" t="s">
        <v>1524</v>
      </c>
      <c r="E154" s="1" t="s">
        <v>1191</v>
      </c>
      <c r="F154" s="1" t="s">
        <v>1113</v>
      </c>
      <c r="G154" s="1" t="s">
        <v>1913</v>
      </c>
      <c r="H154" t="str">
        <f>_xlfn.XLOOKUP(L_CI[[#This Row],[MIS code]],L_Mis[MIS code],L_Mis[MIS name])</f>
        <v>Chi phí dịch vụ tư vấn chuyên môn</v>
      </c>
      <c r="I154" s="1" t="s">
        <v>2030</v>
      </c>
      <c r="K154" s="4">
        <v>0</v>
      </c>
      <c r="L154" s="4">
        <v>0</v>
      </c>
      <c r="M154" s="4" t="str">
        <v>702403_</v>
      </c>
      <c r="N154" s="4" t="str">
        <v>Chi phí dịch vụ tư vấn chuyên môn</v>
      </c>
      <c r="O154" s="4" t="str">
        <v>-</v>
      </c>
    </row>
    <row r="155" spans="3:15" x14ac:dyDescent="0.3">
      <c r="C155" s="1" t="s">
        <v>1525</v>
      </c>
      <c r="D155" s="1" t="s">
        <v>1526</v>
      </c>
      <c r="E155" s="1" t="s">
        <v>1191</v>
      </c>
      <c r="F155" s="1" t="s">
        <v>1113</v>
      </c>
      <c r="G155" s="1" t="s">
        <v>1913</v>
      </c>
      <c r="H155" t="str">
        <f>_xlfn.XLOOKUP(L_CI[[#This Row],[MIS code]],L_Mis[MIS code],L_Mis[MIS name])</f>
        <v>Chi phí dịch vụ tư vấn chuyên môn</v>
      </c>
      <c r="I155" s="1" t="s">
        <v>2030</v>
      </c>
      <c r="K155" s="4">
        <v>0</v>
      </c>
      <c r="L155" s="4">
        <v>0</v>
      </c>
      <c r="M155" s="4" t="str">
        <v>702404_</v>
      </c>
      <c r="N155" s="4" t="str">
        <v>Chi phí dịch vụ tư vấn chuyên môn</v>
      </c>
      <c r="O155" s="4" t="str">
        <v>-</v>
      </c>
    </row>
    <row r="156" spans="3:15" x14ac:dyDescent="0.3">
      <c r="C156" s="1" t="s">
        <v>1527</v>
      </c>
      <c r="D156" s="1" t="s">
        <v>1528</v>
      </c>
      <c r="E156" s="1" t="s">
        <v>1191</v>
      </c>
      <c r="F156" s="1" t="s">
        <v>1113</v>
      </c>
      <c r="G156" s="1" t="s">
        <v>1913</v>
      </c>
      <c r="H156" t="str">
        <f>_xlfn.XLOOKUP(L_CI[[#This Row],[MIS code]],L_Mis[MIS code],L_Mis[MIS name])</f>
        <v>Chi phí dịch vụ tư vấn chuyên môn</v>
      </c>
      <c r="I156" s="1" t="s">
        <v>2030</v>
      </c>
      <c r="K156" s="4">
        <v>0</v>
      </c>
      <c r="L156" s="4">
        <v>0</v>
      </c>
      <c r="M156" s="4" t="str">
        <v>702510_</v>
      </c>
      <c r="N156" s="4" t="str">
        <v>Chi phí dịch vụ tư vấn chuyên môn</v>
      </c>
      <c r="O156" s="4" t="str">
        <v>-</v>
      </c>
    </row>
    <row r="157" spans="3:15" x14ac:dyDescent="0.3">
      <c r="C157" s="1" t="s">
        <v>1529</v>
      </c>
      <c r="D157" s="1" t="s">
        <v>1530</v>
      </c>
      <c r="E157" s="1" t="s">
        <v>1191</v>
      </c>
      <c r="F157" s="1" t="s">
        <v>1113</v>
      </c>
      <c r="G157" s="1" t="s">
        <v>1913</v>
      </c>
      <c r="H157" t="str">
        <f>_xlfn.XLOOKUP(L_CI[[#This Row],[MIS code]],L_Mis[MIS code],L_Mis[MIS name])</f>
        <v>Chi phí dịch vụ tư vấn chuyên môn</v>
      </c>
      <c r="I157" s="1" t="s">
        <v>2030</v>
      </c>
      <c r="K157" s="4">
        <v>0</v>
      </c>
      <c r="L157" s="4">
        <v>0</v>
      </c>
      <c r="M157" s="4" t="str">
        <v>702511_</v>
      </c>
      <c r="N157" s="4" t="str">
        <v>Chi phí dịch vụ tư vấn chuyên môn</v>
      </c>
      <c r="O157" s="4" t="str">
        <v>-</v>
      </c>
    </row>
    <row r="158" spans="3:15" x14ac:dyDescent="0.3">
      <c r="C158" s="1" t="s">
        <v>1531</v>
      </c>
      <c r="D158" s="1" t="s">
        <v>1532</v>
      </c>
      <c r="E158" s="1" t="s">
        <v>1191</v>
      </c>
      <c r="F158" s="1" t="s">
        <v>1113</v>
      </c>
      <c r="G158" s="1" t="s">
        <v>1913</v>
      </c>
      <c r="H158" t="str">
        <f>_xlfn.XLOOKUP(L_CI[[#This Row],[MIS code]],L_Mis[MIS code],L_Mis[MIS name])</f>
        <v>Chi phí dịch vụ tư vấn chuyên môn</v>
      </c>
      <c r="I158" s="1" t="s">
        <v>2030</v>
      </c>
      <c r="K158" s="4">
        <v>0</v>
      </c>
      <c r="L158" s="4">
        <v>0</v>
      </c>
      <c r="M158" s="4" t="str">
        <v>702520_</v>
      </c>
      <c r="N158" s="4" t="str">
        <v>Chi phí dịch vụ tư vấn chuyên môn</v>
      </c>
      <c r="O158" s="4" t="str">
        <v>-</v>
      </c>
    </row>
    <row r="159" spans="3:15" x14ac:dyDescent="0.3">
      <c r="C159" s="1" t="s">
        <v>1533</v>
      </c>
      <c r="D159" s="1" t="s">
        <v>1534</v>
      </c>
      <c r="E159" s="1" t="s">
        <v>1191</v>
      </c>
      <c r="F159" s="1" t="s">
        <v>1113</v>
      </c>
      <c r="G159" s="1" t="s">
        <v>1913</v>
      </c>
      <c r="H159" t="str">
        <f>_xlfn.XLOOKUP(L_CI[[#This Row],[MIS code]],L_Mis[MIS code],L_Mis[MIS name])</f>
        <v>Chi phí dịch vụ tư vấn chuyên môn</v>
      </c>
      <c r="I159" s="1" t="s">
        <v>2030</v>
      </c>
      <c r="K159" s="4">
        <v>0</v>
      </c>
      <c r="L159" s="4">
        <v>0</v>
      </c>
      <c r="M159" s="4" t="str">
        <v>702521_</v>
      </c>
      <c r="N159" s="4" t="str">
        <v>Chi phí dịch vụ tư vấn chuyên môn</v>
      </c>
      <c r="O159" s="4" t="str">
        <v>-</v>
      </c>
    </row>
    <row r="160" spans="3:15" x14ac:dyDescent="0.3">
      <c r="C160" s="1" t="s">
        <v>1956</v>
      </c>
      <c r="D160" s="1" t="s">
        <v>1957</v>
      </c>
      <c r="E160" s="1" t="s">
        <v>1191</v>
      </c>
      <c r="F160" s="1" t="s">
        <v>1113</v>
      </c>
      <c r="G160" s="1" t="s">
        <v>1913</v>
      </c>
      <c r="H160" t="str">
        <f>_xlfn.XLOOKUP(L_CI[[#This Row],[MIS code]],L_Mis[MIS code],L_Mis[MIS name])</f>
        <v>Chi phí dịch vụ tư vấn chuyên môn</v>
      </c>
      <c r="I160" s="1" t="s">
        <v>2030</v>
      </c>
      <c r="K160" s="4">
        <v>0</v>
      </c>
      <c r="L160" s="4">
        <v>0</v>
      </c>
      <c r="M160" s="4" t="str">
        <v>702530_</v>
      </c>
      <c r="N160" s="4" t="str">
        <v>Chi phí dịch vụ tư vấn chuyên môn</v>
      </c>
      <c r="O160" s="4" t="str">
        <v>-</v>
      </c>
    </row>
    <row r="161" spans="3:15" x14ac:dyDescent="0.3">
      <c r="C161" s="1" t="s">
        <v>1482</v>
      </c>
      <c r="D161" s="1" t="s">
        <v>1958</v>
      </c>
      <c r="E161" s="1" t="s">
        <v>1191</v>
      </c>
      <c r="F161" s="1" t="s">
        <v>1115</v>
      </c>
      <c r="G161" s="1" t="s">
        <v>1913</v>
      </c>
      <c r="H161" t="str">
        <f>_xlfn.XLOOKUP(L_CI[[#This Row],[MIS code]],L_Mis[MIS code],L_Mis[MIS name])</f>
        <v>Chi phí hợp tác kinh doanh (có tính chất ngoài lương)</v>
      </c>
      <c r="I161" s="1" t="s">
        <v>2031</v>
      </c>
      <c r="K161" s="4">
        <v>0</v>
      </c>
      <c r="L161" s="4">
        <v>0</v>
      </c>
      <c r="M161" s="4" t="str">
        <v>702531_</v>
      </c>
      <c r="N161" s="4" t="str">
        <v>Chi phí hợp tác kinh doanh (có tính chất ngoài lương)</v>
      </c>
      <c r="O161" s="4" t="str">
        <v>-</v>
      </c>
    </row>
    <row r="162" spans="3:15" x14ac:dyDescent="0.3">
      <c r="C162" s="1" t="s">
        <v>1959</v>
      </c>
      <c r="D162" s="1" t="s">
        <v>1960</v>
      </c>
      <c r="E162" s="1" t="s">
        <v>1191</v>
      </c>
      <c r="F162" s="1" t="s">
        <v>1115</v>
      </c>
      <c r="G162" s="1" t="s">
        <v>1913</v>
      </c>
      <c r="H162" t="str">
        <f>_xlfn.XLOOKUP(L_CI[[#This Row],[MIS code]],L_Mis[MIS code],L_Mis[MIS name])</f>
        <v>Chi phí hợp tác kinh doanh (có tính chất ngoài lương)</v>
      </c>
      <c r="I162" s="1" t="s">
        <v>1929</v>
      </c>
      <c r="K162" s="4">
        <v>0</v>
      </c>
      <c r="L162" s="4">
        <v>0</v>
      </c>
      <c r="M162" s="4" t="str">
        <v>702540_</v>
      </c>
      <c r="N162" s="4" t="str">
        <v>Chi phí hợp tác kinh doanh (có tính chất ngoài lương)</v>
      </c>
      <c r="O162" s="4" t="str">
        <v>-</v>
      </c>
    </row>
    <row r="163" spans="3:15" x14ac:dyDescent="0.3">
      <c r="C163" s="1" t="s">
        <v>1961</v>
      </c>
      <c r="D163" s="1" t="s">
        <v>1962</v>
      </c>
      <c r="E163" s="1" t="s">
        <v>1191</v>
      </c>
      <c r="F163" s="1" t="s">
        <v>1117</v>
      </c>
      <c r="G163" s="1" t="s">
        <v>1913</v>
      </c>
      <c r="H163" t="str">
        <f>_xlfn.XLOOKUP(L_CI[[#This Row],[MIS code]],L_Mis[MIS code],L_Mis[MIS name])</f>
        <v>Chi phí hành chính, văn phòng</v>
      </c>
      <c r="I163" s="1" t="s">
        <v>2030</v>
      </c>
      <c r="K163" s="4">
        <v>0</v>
      </c>
      <c r="L163" s="4">
        <v>0</v>
      </c>
      <c r="M163" s="4" t="str">
        <v>702541_</v>
      </c>
      <c r="N163" s="4" t="str">
        <v>Chi phí hành chính, văn phòng</v>
      </c>
      <c r="O163" s="4" t="str">
        <v>-</v>
      </c>
    </row>
    <row r="164" spans="3:15" x14ac:dyDescent="0.3">
      <c r="C164" s="1" t="s">
        <v>1535</v>
      </c>
      <c r="D164" s="1" t="s">
        <v>1536</v>
      </c>
      <c r="E164" s="1" t="s">
        <v>1191</v>
      </c>
      <c r="F164" s="1" t="s">
        <v>1117</v>
      </c>
      <c r="G164" s="1" t="s">
        <v>1913</v>
      </c>
      <c r="H164" t="str">
        <f>_xlfn.XLOOKUP(L_CI[[#This Row],[MIS code]],L_Mis[MIS code],L_Mis[MIS name])</f>
        <v>Chi phí hành chính, văn phòng</v>
      </c>
      <c r="I164" s="1" t="s">
        <v>2030</v>
      </c>
      <c r="K164" s="4">
        <v>0</v>
      </c>
      <c r="L164" s="4">
        <v>0</v>
      </c>
      <c r="M164" s="4" t="str">
        <v>702550_</v>
      </c>
      <c r="N164" s="4" t="str">
        <v>Chi phí hành chính, văn phòng</v>
      </c>
      <c r="O164" s="4" t="str">
        <v>-</v>
      </c>
    </row>
    <row r="165" spans="3:15" x14ac:dyDescent="0.3">
      <c r="C165" s="1" t="s">
        <v>1537</v>
      </c>
      <c r="D165" s="1" t="s">
        <v>1538</v>
      </c>
      <c r="E165" s="1" t="s">
        <v>1191</v>
      </c>
      <c r="F165" s="1" t="s">
        <v>1117</v>
      </c>
      <c r="G165" s="1" t="s">
        <v>1913</v>
      </c>
      <c r="H165" t="str">
        <f>_xlfn.XLOOKUP(L_CI[[#This Row],[MIS code]],L_Mis[MIS code],L_Mis[MIS name])</f>
        <v>Chi phí hành chính, văn phòng</v>
      </c>
      <c r="I165" s="1" t="s">
        <v>2030</v>
      </c>
      <c r="K165" s="4">
        <v>0</v>
      </c>
      <c r="L165" s="4">
        <v>0</v>
      </c>
      <c r="M165" s="4" t="str">
        <v>702611_</v>
      </c>
      <c r="N165" s="4" t="str">
        <v>Chi phí hành chính, văn phòng</v>
      </c>
      <c r="O165" s="4" t="str">
        <v>-</v>
      </c>
    </row>
    <row r="166" spans="3:15" x14ac:dyDescent="0.3">
      <c r="C166" s="1" t="s">
        <v>1539</v>
      </c>
      <c r="D166" s="1" t="s">
        <v>1540</v>
      </c>
      <c r="E166" s="1" t="s">
        <v>1191</v>
      </c>
      <c r="F166" s="1" t="s">
        <v>1117</v>
      </c>
      <c r="G166" s="1" t="s">
        <v>1913</v>
      </c>
      <c r="H166" t="str">
        <f>_xlfn.XLOOKUP(L_CI[[#This Row],[MIS code]],L_Mis[MIS code],L_Mis[MIS name])</f>
        <v>Chi phí hành chính, văn phòng</v>
      </c>
      <c r="I166" s="1" t="s">
        <v>2030</v>
      </c>
      <c r="K166" s="4">
        <v>0</v>
      </c>
      <c r="L166" s="4">
        <v>0</v>
      </c>
      <c r="M166" s="4" t="str">
        <v>702612_</v>
      </c>
      <c r="N166" s="4" t="str">
        <v>Chi phí hành chính, văn phòng</v>
      </c>
      <c r="O166" s="4" t="str">
        <v>-</v>
      </c>
    </row>
    <row r="167" spans="3:15" x14ac:dyDescent="0.3">
      <c r="C167" s="1" t="s">
        <v>1541</v>
      </c>
      <c r="D167" s="1" t="s">
        <v>1542</v>
      </c>
      <c r="E167" s="1" t="s">
        <v>1191</v>
      </c>
      <c r="F167" s="1" t="s">
        <v>1117</v>
      </c>
      <c r="G167" s="1" t="s">
        <v>1913</v>
      </c>
      <c r="H167" t="str">
        <f>_xlfn.XLOOKUP(L_CI[[#This Row],[MIS code]],L_Mis[MIS code],L_Mis[MIS name])</f>
        <v>Chi phí hành chính, văn phòng</v>
      </c>
      <c r="I167" s="1" t="s">
        <v>2030</v>
      </c>
      <c r="K167" s="4">
        <v>0</v>
      </c>
      <c r="L167" s="4">
        <v>0</v>
      </c>
      <c r="M167" s="4" t="str">
        <v>702613_</v>
      </c>
      <c r="N167" s="4" t="str">
        <v>Chi phí hành chính, văn phòng</v>
      </c>
      <c r="O167" s="4" t="str">
        <v>-</v>
      </c>
    </row>
    <row r="168" spans="3:15" x14ac:dyDescent="0.3">
      <c r="C168" s="1" t="s">
        <v>1543</v>
      </c>
      <c r="D168" s="1" t="s">
        <v>1544</v>
      </c>
      <c r="E168" s="1" t="s">
        <v>1191</v>
      </c>
      <c r="F168" s="1" t="s">
        <v>1117</v>
      </c>
      <c r="G168" s="1" t="s">
        <v>1913</v>
      </c>
      <c r="H168" t="str">
        <f>_xlfn.XLOOKUP(L_CI[[#This Row],[MIS code]],L_Mis[MIS code],L_Mis[MIS name])</f>
        <v>Chi phí hành chính, văn phòng</v>
      </c>
      <c r="I168" s="1" t="s">
        <v>2030</v>
      </c>
      <c r="K168" s="4">
        <v>0</v>
      </c>
      <c r="L168" s="4">
        <v>0</v>
      </c>
      <c r="M168" s="4" t="str">
        <v>702614_</v>
      </c>
      <c r="N168" s="4" t="str">
        <v>Chi phí hành chính, văn phòng</v>
      </c>
      <c r="O168" s="4" t="str">
        <v>-</v>
      </c>
    </row>
    <row r="169" spans="3:15" x14ac:dyDescent="0.3">
      <c r="C169" s="1" t="s">
        <v>1545</v>
      </c>
      <c r="D169" s="1" t="s">
        <v>1546</v>
      </c>
      <c r="E169" s="1" t="s">
        <v>1191</v>
      </c>
      <c r="F169" s="1" t="s">
        <v>1117</v>
      </c>
      <c r="G169" s="1" t="s">
        <v>1913</v>
      </c>
      <c r="H169" t="str">
        <f>_xlfn.XLOOKUP(L_CI[[#This Row],[MIS code]],L_Mis[MIS code],L_Mis[MIS name])</f>
        <v>Chi phí hành chính, văn phòng</v>
      </c>
      <c r="I169" s="1" t="s">
        <v>2030</v>
      </c>
      <c r="K169" s="4">
        <v>0</v>
      </c>
      <c r="L169" s="4">
        <v>0</v>
      </c>
      <c r="M169" s="4" t="str">
        <v>702615_</v>
      </c>
      <c r="N169" s="4" t="str">
        <v>Chi phí hành chính, văn phòng</v>
      </c>
      <c r="O169" s="4" t="str">
        <v>-</v>
      </c>
    </row>
    <row r="170" spans="3:15" x14ac:dyDescent="0.3">
      <c r="C170" s="1" t="s">
        <v>1547</v>
      </c>
      <c r="D170" s="1" t="s">
        <v>1548</v>
      </c>
      <c r="E170" s="1" t="s">
        <v>1191</v>
      </c>
      <c r="F170" s="1" t="s">
        <v>1117</v>
      </c>
      <c r="G170" s="1" t="s">
        <v>1913</v>
      </c>
      <c r="H170" t="str">
        <f>_xlfn.XLOOKUP(L_CI[[#This Row],[MIS code]],L_Mis[MIS code],L_Mis[MIS name])</f>
        <v>Chi phí hành chính, văn phòng</v>
      </c>
      <c r="I170" s="1" t="s">
        <v>2030</v>
      </c>
      <c r="K170" s="4">
        <v>0</v>
      </c>
      <c r="L170" s="4">
        <v>0</v>
      </c>
      <c r="M170" s="4" t="str">
        <v>702616_</v>
      </c>
      <c r="N170" s="4" t="str">
        <v>Chi phí hành chính, văn phòng</v>
      </c>
      <c r="O170" s="4" t="str">
        <v>-</v>
      </c>
    </row>
    <row r="171" spans="3:15" x14ac:dyDescent="0.3">
      <c r="C171" s="1" t="s">
        <v>1549</v>
      </c>
      <c r="D171" s="1" t="s">
        <v>1550</v>
      </c>
      <c r="E171" s="1" t="s">
        <v>1191</v>
      </c>
      <c r="F171" s="1" t="s">
        <v>1117</v>
      </c>
      <c r="G171" s="1" t="s">
        <v>1913</v>
      </c>
      <c r="H171" t="str">
        <f>_xlfn.XLOOKUP(L_CI[[#This Row],[MIS code]],L_Mis[MIS code],L_Mis[MIS name])</f>
        <v>Chi phí hành chính, văn phòng</v>
      </c>
      <c r="I171" s="1" t="s">
        <v>2030</v>
      </c>
      <c r="K171" s="4">
        <v>0</v>
      </c>
      <c r="L171" s="4">
        <v>0</v>
      </c>
      <c r="M171" s="4" t="str">
        <v>702617_</v>
      </c>
      <c r="N171" s="4" t="str">
        <v>Chi phí hành chính, văn phòng</v>
      </c>
      <c r="O171" s="4" t="str">
        <v>-</v>
      </c>
    </row>
    <row r="172" spans="3:15" x14ac:dyDescent="0.3">
      <c r="C172" s="1" t="s">
        <v>1551</v>
      </c>
      <c r="D172" s="1" t="s">
        <v>1552</v>
      </c>
      <c r="E172" s="1" t="s">
        <v>1191</v>
      </c>
      <c r="F172" s="1" t="s">
        <v>1117</v>
      </c>
      <c r="G172" s="1" t="s">
        <v>1913</v>
      </c>
      <c r="H172" t="str">
        <f>_xlfn.XLOOKUP(L_CI[[#This Row],[MIS code]],L_Mis[MIS code],L_Mis[MIS name])</f>
        <v>Chi phí hành chính, văn phòng</v>
      </c>
      <c r="I172" s="1" t="s">
        <v>2030</v>
      </c>
      <c r="K172" s="4">
        <v>0</v>
      </c>
      <c r="L172" s="4">
        <v>0</v>
      </c>
      <c r="M172" s="4" t="str">
        <v>702621_</v>
      </c>
      <c r="N172" s="4" t="str">
        <v>Chi phí hành chính, văn phòng</v>
      </c>
      <c r="O172" s="4" t="str">
        <v>-</v>
      </c>
    </row>
    <row r="173" spans="3:15" x14ac:dyDescent="0.3">
      <c r="C173" s="1" t="s">
        <v>1963</v>
      </c>
      <c r="D173" s="1" t="s">
        <v>1964</v>
      </c>
      <c r="E173" s="1" t="s">
        <v>1191</v>
      </c>
      <c r="F173" s="1" t="s">
        <v>1117</v>
      </c>
      <c r="G173" s="1" t="s">
        <v>1913</v>
      </c>
      <c r="H173" t="str">
        <f>_xlfn.XLOOKUP(L_CI[[#This Row],[MIS code]],L_Mis[MIS code],L_Mis[MIS name])</f>
        <v>Chi phí hành chính, văn phòng</v>
      </c>
      <c r="I173" s="1" t="s">
        <v>2030</v>
      </c>
      <c r="K173" s="4">
        <v>0</v>
      </c>
      <c r="L173" s="4">
        <v>0</v>
      </c>
      <c r="M173" s="4" t="str">
        <v>702622_</v>
      </c>
      <c r="N173" s="4" t="str">
        <v>Chi phí hành chính, văn phòng</v>
      </c>
      <c r="O173" s="4" t="str">
        <v>-</v>
      </c>
    </row>
    <row r="174" spans="3:15" x14ac:dyDescent="0.3">
      <c r="C174" s="1" t="s">
        <v>1571</v>
      </c>
      <c r="D174" s="1" t="s">
        <v>1572</v>
      </c>
      <c r="E174" s="1" t="s">
        <v>1191</v>
      </c>
      <c r="F174" s="1" t="s">
        <v>1117</v>
      </c>
      <c r="G174" s="1" t="s">
        <v>1913</v>
      </c>
      <c r="H174" t="str">
        <f>_xlfn.XLOOKUP(L_CI[[#This Row],[MIS code]],L_Mis[MIS code],L_Mis[MIS name])</f>
        <v>Chi phí hành chính, văn phòng</v>
      </c>
      <c r="I174" s="1" t="s">
        <v>2030</v>
      </c>
      <c r="K174" s="4">
        <v>0</v>
      </c>
      <c r="L174" s="4">
        <v>0</v>
      </c>
      <c r="M174" s="4" t="str">
        <v>702623_</v>
      </c>
      <c r="N174" s="4" t="str">
        <v>Chi phí hành chính, văn phòng</v>
      </c>
      <c r="O174" s="4" t="str">
        <v>-</v>
      </c>
    </row>
    <row r="175" spans="3:15" x14ac:dyDescent="0.3">
      <c r="C175" s="1" t="s">
        <v>1569</v>
      </c>
      <c r="D175" s="1" t="s">
        <v>1570</v>
      </c>
      <c r="E175" s="1" t="s">
        <v>1191</v>
      </c>
      <c r="F175" s="1" t="s">
        <v>1117</v>
      </c>
      <c r="G175" s="1" t="s">
        <v>1913</v>
      </c>
      <c r="H175" t="str">
        <f>_xlfn.XLOOKUP(L_CI[[#This Row],[MIS code]],L_Mis[MIS code],L_Mis[MIS name])</f>
        <v>Chi phí hành chính, văn phòng</v>
      </c>
      <c r="I175" s="1" t="s">
        <v>2030</v>
      </c>
      <c r="K175" s="4">
        <v>0</v>
      </c>
      <c r="L175" s="4">
        <v>0</v>
      </c>
      <c r="M175" s="4" t="str">
        <v>702631_</v>
      </c>
      <c r="N175" s="4" t="str">
        <v>Chi phí hành chính, văn phòng</v>
      </c>
      <c r="O175" s="4" t="str">
        <v>-</v>
      </c>
    </row>
    <row r="176" spans="3:15" x14ac:dyDescent="0.3">
      <c r="C176" s="1" t="s">
        <v>1553</v>
      </c>
      <c r="D176" s="1" t="s">
        <v>1554</v>
      </c>
      <c r="E176" s="1" t="s">
        <v>1191</v>
      </c>
      <c r="F176" s="1" t="s">
        <v>1119</v>
      </c>
      <c r="G176" s="1" t="s">
        <v>1913</v>
      </c>
      <c r="H176" t="str">
        <f>_xlfn.XLOOKUP(L_CI[[#This Row],[MIS code]],L_Mis[MIS code],L_Mis[MIS name])</f>
        <v>Chi phí công tác</v>
      </c>
      <c r="I176" s="1" t="s">
        <v>2030</v>
      </c>
      <c r="K176" s="4">
        <v>0</v>
      </c>
      <c r="L176" s="4">
        <v>0</v>
      </c>
      <c r="M176" s="4" t="str">
        <v>702632_</v>
      </c>
      <c r="N176" s="4" t="str">
        <v>Chi phí công tác</v>
      </c>
      <c r="O176" s="4" t="str">
        <v>-</v>
      </c>
    </row>
    <row r="177" spans="3:15" x14ac:dyDescent="0.3">
      <c r="C177" s="1" t="s">
        <v>1965</v>
      </c>
      <c r="D177" s="1" t="s">
        <v>1966</v>
      </c>
      <c r="E177" s="1" t="s">
        <v>1191</v>
      </c>
      <c r="F177" s="1" t="s">
        <v>1119</v>
      </c>
      <c r="G177" s="1" t="s">
        <v>1913</v>
      </c>
      <c r="H177" t="str">
        <f>_xlfn.XLOOKUP(L_CI[[#This Row],[MIS code]],L_Mis[MIS code],L_Mis[MIS name])</f>
        <v>Chi phí công tác</v>
      </c>
      <c r="I177" s="1" t="s">
        <v>2030</v>
      </c>
      <c r="K177" s="4">
        <v>0</v>
      </c>
      <c r="L177" s="4">
        <v>0</v>
      </c>
      <c r="M177" s="4" t="str">
        <v>702633_</v>
      </c>
      <c r="N177" s="4" t="str">
        <v>Chi phí công tác</v>
      </c>
      <c r="O177" s="4" t="str">
        <v>-</v>
      </c>
    </row>
    <row r="178" spans="3:15" x14ac:dyDescent="0.3">
      <c r="C178" s="1" t="s">
        <v>1559</v>
      </c>
      <c r="D178" s="1" t="s">
        <v>1560</v>
      </c>
      <c r="E178" s="1" t="s">
        <v>1191</v>
      </c>
      <c r="F178" s="1" t="s">
        <v>1121</v>
      </c>
      <c r="G178" s="1" t="s">
        <v>1913</v>
      </c>
      <c r="H178" t="str">
        <f>_xlfn.XLOOKUP(L_CI[[#This Row],[MIS code]],L_Mis[MIS code],L_Mis[MIS name])</f>
        <v>Chi phí ngân hàng</v>
      </c>
      <c r="I178" s="1" t="s">
        <v>2030</v>
      </c>
      <c r="K178" s="4">
        <v>0</v>
      </c>
      <c r="L178" s="4">
        <v>0</v>
      </c>
      <c r="M178" s="4" t="str">
        <v>702641_</v>
      </c>
      <c r="N178" s="4" t="str">
        <v>Chi phí ngân hàng</v>
      </c>
      <c r="O178" s="4" t="str">
        <v>-</v>
      </c>
    </row>
    <row r="179" spans="3:15" x14ac:dyDescent="0.3">
      <c r="C179" s="1" t="s">
        <v>1561</v>
      </c>
      <c r="D179" s="1" t="s">
        <v>1562</v>
      </c>
      <c r="E179" s="1" t="s">
        <v>1191</v>
      </c>
      <c r="F179" s="1" t="s">
        <v>1123</v>
      </c>
      <c r="G179" s="1" t="s">
        <v>1913</v>
      </c>
      <c r="H179" t="str">
        <f>_xlfn.XLOOKUP(L_CI[[#This Row],[MIS code]],L_Mis[MIS code],L_Mis[MIS name])</f>
        <v>Chi phí bảo hiểm</v>
      </c>
      <c r="I179" s="1" t="s">
        <v>2030</v>
      </c>
      <c r="K179" s="4">
        <v>0</v>
      </c>
      <c r="L179" s="4">
        <v>0</v>
      </c>
      <c r="M179" s="4" t="str">
        <v>702711_</v>
      </c>
      <c r="N179" s="4" t="str">
        <v>Chi phí bảo hiểm</v>
      </c>
      <c r="O179" s="4" t="str">
        <v>-</v>
      </c>
    </row>
    <row r="180" spans="3:15" x14ac:dyDescent="0.3">
      <c r="C180" s="1" t="s">
        <v>1563</v>
      </c>
      <c r="D180" s="1" t="s">
        <v>1564</v>
      </c>
      <c r="E180" s="1" t="s">
        <v>1191</v>
      </c>
      <c r="F180" s="1" t="s">
        <v>1123</v>
      </c>
      <c r="G180" s="1" t="s">
        <v>1913</v>
      </c>
      <c r="H180" t="str">
        <f>_xlfn.XLOOKUP(L_CI[[#This Row],[MIS code]],L_Mis[MIS code],L_Mis[MIS name])</f>
        <v>Chi phí bảo hiểm</v>
      </c>
      <c r="I180" s="1" t="s">
        <v>2030</v>
      </c>
      <c r="K180" s="4">
        <v>0</v>
      </c>
      <c r="L180" s="4">
        <v>0</v>
      </c>
      <c r="M180" s="4" t="str">
        <v>702712_</v>
      </c>
      <c r="N180" s="4" t="str">
        <v>Chi phí bảo hiểm</v>
      </c>
      <c r="O180" s="4" t="str">
        <v>-</v>
      </c>
    </row>
    <row r="181" spans="3:15" x14ac:dyDescent="0.3">
      <c r="C181" s="1" t="s">
        <v>1565</v>
      </c>
      <c r="D181" s="1" t="s">
        <v>1566</v>
      </c>
      <c r="E181" s="1" t="s">
        <v>1191</v>
      </c>
      <c r="F181" s="1" t="s">
        <v>1123</v>
      </c>
      <c r="G181" s="1" t="s">
        <v>1913</v>
      </c>
      <c r="H181" t="str">
        <f>_xlfn.XLOOKUP(L_CI[[#This Row],[MIS code]],L_Mis[MIS code],L_Mis[MIS name])</f>
        <v>Chi phí bảo hiểm</v>
      </c>
      <c r="I181" s="1" t="s">
        <v>2030</v>
      </c>
      <c r="K181" s="4">
        <v>0</v>
      </c>
      <c r="L181" s="4">
        <v>0</v>
      </c>
      <c r="M181" s="4" t="str">
        <v>702713_</v>
      </c>
      <c r="N181" s="4" t="str">
        <v>Chi phí bảo hiểm</v>
      </c>
      <c r="O181" s="4" t="str">
        <v>-</v>
      </c>
    </row>
    <row r="182" spans="3:15" x14ac:dyDescent="0.3">
      <c r="C182" s="1" t="s">
        <v>1485</v>
      </c>
      <c r="D182" s="1" t="s">
        <v>1486</v>
      </c>
      <c r="E182" s="1" t="s">
        <v>1191</v>
      </c>
      <c r="F182" s="1" t="s">
        <v>1127</v>
      </c>
      <c r="G182" s="1" t="s">
        <v>1913</v>
      </c>
      <c r="H182" t="str">
        <f>_xlfn.XLOOKUP(L_CI[[#This Row],[MIS code]],L_Mis[MIS code],L_Mis[MIS name])</f>
        <v>Chi phí bán hàng</v>
      </c>
      <c r="I182" s="1" t="s">
        <v>1967</v>
      </c>
      <c r="K182" s="4">
        <v>0</v>
      </c>
      <c r="L182" s="4">
        <v>0</v>
      </c>
      <c r="M182" s="4" t="str">
        <v>702721_</v>
      </c>
      <c r="N182" s="4" t="str">
        <v>Chi phí bán hàng</v>
      </c>
      <c r="O182" s="4" t="str">
        <v>-</v>
      </c>
    </row>
    <row r="183" spans="3:15" x14ac:dyDescent="0.3">
      <c r="C183" s="1" t="s">
        <v>1487</v>
      </c>
      <c r="D183" s="1" t="s">
        <v>1968</v>
      </c>
      <c r="E183" s="1" t="s">
        <v>1191</v>
      </c>
      <c r="F183" s="1" t="s">
        <v>1127</v>
      </c>
      <c r="G183" s="1" t="s">
        <v>1913</v>
      </c>
      <c r="H183" t="str">
        <f>_xlfn.XLOOKUP(L_CI[[#This Row],[MIS code]],L_Mis[MIS code],L_Mis[MIS name])</f>
        <v>Chi phí bán hàng</v>
      </c>
      <c r="I183" s="1" t="s">
        <v>1967</v>
      </c>
      <c r="K183" s="4">
        <v>0</v>
      </c>
      <c r="L183" s="4">
        <v>0</v>
      </c>
      <c r="M183" s="4" t="str">
        <v>702722_</v>
      </c>
      <c r="N183" s="4" t="str">
        <v>Chi phí bán hàng</v>
      </c>
      <c r="O183" s="4" t="str">
        <v>-</v>
      </c>
    </row>
    <row r="184" spans="3:15" x14ac:dyDescent="0.3">
      <c r="C184" s="1" t="s">
        <v>1488</v>
      </c>
      <c r="D184" s="1" t="s">
        <v>1489</v>
      </c>
      <c r="E184" s="1" t="s">
        <v>1191</v>
      </c>
      <c r="F184" s="1" t="s">
        <v>1127</v>
      </c>
      <c r="G184" s="1" t="s">
        <v>1913</v>
      </c>
      <c r="H184" t="str">
        <f>_xlfn.XLOOKUP(L_CI[[#This Row],[MIS code]],L_Mis[MIS code],L_Mis[MIS name])</f>
        <v>Chi phí bán hàng</v>
      </c>
      <c r="I184" s="1" t="s">
        <v>1967</v>
      </c>
      <c r="K184" s="4">
        <v>0</v>
      </c>
      <c r="L184" s="4">
        <v>0</v>
      </c>
      <c r="M184" s="4" t="str">
        <v>702731_</v>
      </c>
      <c r="N184" s="4" t="str">
        <v>Chi phí bán hàng</v>
      </c>
      <c r="O184" s="4" t="str">
        <v>-</v>
      </c>
    </row>
    <row r="185" spans="3:15" x14ac:dyDescent="0.3">
      <c r="C185" s="1" t="s">
        <v>1490</v>
      </c>
      <c r="D185" s="1" t="s">
        <v>1491</v>
      </c>
      <c r="E185" s="1" t="s">
        <v>1191</v>
      </c>
      <c r="F185" s="1" t="s">
        <v>1127</v>
      </c>
      <c r="G185" s="1" t="s">
        <v>1913</v>
      </c>
      <c r="H185" t="str">
        <f>_xlfn.XLOOKUP(L_CI[[#This Row],[MIS code]],L_Mis[MIS code],L_Mis[MIS name])</f>
        <v>Chi phí bán hàng</v>
      </c>
      <c r="I185" s="1" t="s">
        <v>1967</v>
      </c>
      <c r="K185" s="4">
        <v>0</v>
      </c>
      <c r="L185" s="4">
        <v>0</v>
      </c>
      <c r="M185" s="4" t="str">
        <v>702732_</v>
      </c>
      <c r="N185" s="4" t="str">
        <v>Chi phí bán hàng</v>
      </c>
      <c r="O185" s="4" t="str">
        <v>-</v>
      </c>
    </row>
    <row r="186" spans="3:15" x14ac:dyDescent="0.3">
      <c r="C186" s="1" t="s">
        <v>1492</v>
      </c>
      <c r="D186" s="1" t="s">
        <v>1969</v>
      </c>
      <c r="E186" s="1" t="s">
        <v>1191</v>
      </c>
      <c r="F186" s="1" t="s">
        <v>1127</v>
      </c>
      <c r="G186" s="1" t="s">
        <v>1913</v>
      </c>
      <c r="H186" t="str">
        <f>_xlfn.XLOOKUP(L_CI[[#This Row],[MIS code]],L_Mis[MIS code],L_Mis[MIS name])</f>
        <v>Chi phí bán hàng</v>
      </c>
      <c r="I186" s="1" t="s">
        <v>1967</v>
      </c>
      <c r="K186" s="4">
        <v>0</v>
      </c>
      <c r="L186" s="4">
        <v>0</v>
      </c>
      <c r="M186" s="4" t="str">
        <v>702810_</v>
      </c>
      <c r="N186" s="4" t="str">
        <v>Chi phí bán hàng</v>
      </c>
      <c r="O186" s="4" t="str">
        <v>-</v>
      </c>
    </row>
    <row r="187" spans="3:15" x14ac:dyDescent="0.3">
      <c r="C187" s="1" t="s">
        <v>1493</v>
      </c>
      <c r="D187" s="1" t="s">
        <v>1970</v>
      </c>
      <c r="E187" s="1" t="s">
        <v>1191</v>
      </c>
      <c r="F187" s="1" t="s">
        <v>1127</v>
      </c>
      <c r="G187" s="1" t="s">
        <v>1913</v>
      </c>
      <c r="H187" t="str">
        <f>_xlfn.XLOOKUP(L_CI[[#This Row],[MIS code]],L_Mis[MIS code],L_Mis[MIS name])</f>
        <v>Chi phí bán hàng</v>
      </c>
      <c r="I187" s="1" t="s">
        <v>1967</v>
      </c>
      <c r="K187" s="4">
        <v>0</v>
      </c>
      <c r="L187" s="4">
        <v>0</v>
      </c>
      <c r="M187" s="4" t="str">
        <v>702820_</v>
      </c>
      <c r="N187" s="4" t="str">
        <v>Chi phí bán hàng</v>
      </c>
      <c r="O187" s="4" t="str">
        <v>-</v>
      </c>
    </row>
    <row r="188" spans="3:15" x14ac:dyDescent="0.3">
      <c r="C188" s="1" t="s">
        <v>1971</v>
      </c>
      <c r="D188" s="1" t="s">
        <v>1972</v>
      </c>
      <c r="E188" s="1" t="s">
        <v>1191</v>
      </c>
      <c r="F188" s="1" t="s">
        <v>1127</v>
      </c>
      <c r="G188" s="1" t="s">
        <v>1913</v>
      </c>
      <c r="H188" t="str">
        <f>_xlfn.XLOOKUP(L_CI[[#This Row],[MIS code]],L_Mis[MIS code],L_Mis[MIS name])</f>
        <v>Chi phí bán hàng</v>
      </c>
      <c r="I188" s="1" t="s">
        <v>1967</v>
      </c>
      <c r="K188" s="4">
        <v>0</v>
      </c>
      <c r="L188" s="4">
        <v>0</v>
      </c>
      <c r="M188" s="4" t="str">
        <v>703010_</v>
      </c>
      <c r="N188" s="4" t="str">
        <v>Chi phí bán hàng</v>
      </c>
      <c r="O188" s="4" t="str">
        <v>-</v>
      </c>
    </row>
    <row r="189" spans="3:15" x14ac:dyDescent="0.3">
      <c r="C189" s="1" t="s">
        <v>1494</v>
      </c>
      <c r="D189" s="1" t="s">
        <v>1495</v>
      </c>
      <c r="E189" s="1" t="s">
        <v>1191</v>
      </c>
      <c r="F189" s="1" t="s">
        <v>1127</v>
      </c>
      <c r="G189" s="1" t="s">
        <v>1913</v>
      </c>
      <c r="H189" t="str">
        <f>_xlfn.XLOOKUP(L_CI[[#This Row],[MIS code]],L_Mis[MIS code],L_Mis[MIS name])</f>
        <v>Chi phí bán hàng</v>
      </c>
      <c r="I189" s="1" t="s">
        <v>1967</v>
      </c>
      <c r="K189" s="4">
        <v>0</v>
      </c>
      <c r="L189" s="4">
        <v>0</v>
      </c>
      <c r="M189" s="4" t="str">
        <v>703020_</v>
      </c>
      <c r="N189" s="4" t="str">
        <v>Chi phí bán hàng</v>
      </c>
      <c r="O189" s="4" t="str">
        <v>-</v>
      </c>
    </row>
    <row r="190" spans="3:15" x14ac:dyDescent="0.3">
      <c r="C190" s="1" t="s">
        <v>1496</v>
      </c>
      <c r="D190" s="1" t="s">
        <v>1973</v>
      </c>
      <c r="E190" s="1" t="s">
        <v>1191</v>
      </c>
      <c r="F190" s="1" t="s">
        <v>1127</v>
      </c>
      <c r="G190" s="1" t="s">
        <v>1913</v>
      </c>
      <c r="H190" t="str">
        <f>_xlfn.XLOOKUP(L_CI[[#This Row],[MIS code]],L_Mis[MIS code],L_Mis[MIS name])</f>
        <v>Chi phí bán hàng</v>
      </c>
      <c r="I190" s="1" t="s">
        <v>1967</v>
      </c>
      <c r="K190" s="4">
        <v>0</v>
      </c>
      <c r="L190" s="4">
        <v>0</v>
      </c>
      <c r="M190" s="4" t="str">
        <v>703030_</v>
      </c>
      <c r="N190" s="4" t="str">
        <v>Chi phí bán hàng</v>
      </c>
      <c r="O190" s="4" t="str">
        <v>-</v>
      </c>
    </row>
    <row r="191" spans="3:15" x14ac:dyDescent="0.3">
      <c r="C191" s="1" t="s">
        <v>1497</v>
      </c>
      <c r="D191" s="1" t="s">
        <v>1974</v>
      </c>
      <c r="E191" s="1" t="s">
        <v>1191</v>
      </c>
      <c r="F191" s="1" t="s">
        <v>1127</v>
      </c>
      <c r="G191" s="1" t="s">
        <v>1913</v>
      </c>
      <c r="H191" t="str">
        <f>_xlfn.XLOOKUP(L_CI[[#This Row],[MIS code]],L_Mis[MIS code],L_Mis[MIS name])</f>
        <v>Chi phí bán hàng</v>
      </c>
      <c r="I191" s="1" t="s">
        <v>1967</v>
      </c>
      <c r="K191" s="4">
        <v>0</v>
      </c>
      <c r="L191" s="4">
        <v>0</v>
      </c>
      <c r="M191" s="4" t="str">
        <v>703040_</v>
      </c>
      <c r="N191" s="4" t="str">
        <v>Chi phí bán hàng</v>
      </c>
      <c r="O191" s="4" t="str">
        <v>-</v>
      </c>
    </row>
    <row r="192" spans="3:15" x14ac:dyDescent="0.3">
      <c r="C192" s="1" t="s">
        <v>1498</v>
      </c>
      <c r="D192" s="1" t="s">
        <v>1975</v>
      </c>
      <c r="E192" s="1" t="s">
        <v>1191</v>
      </c>
      <c r="F192" s="1" t="s">
        <v>1127</v>
      </c>
      <c r="G192" s="1" t="s">
        <v>1913</v>
      </c>
      <c r="H192" t="str">
        <f>_xlfn.XLOOKUP(L_CI[[#This Row],[MIS code]],L_Mis[MIS code],L_Mis[MIS name])</f>
        <v>Chi phí bán hàng</v>
      </c>
      <c r="I192" s="1" t="s">
        <v>1967</v>
      </c>
      <c r="K192" s="4">
        <v>0</v>
      </c>
      <c r="L192" s="4">
        <v>0</v>
      </c>
      <c r="M192" s="4" t="str">
        <v>703050_</v>
      </c>
      <c r="N192" s="4" t="str">
        <v>Chi phí bán hàng</v>
      </c>
      <c r="O192" s="4" t="str">
        <v>-</v>
      </c>
    </row>
    <row r="193" spans="3:15" x14ac:dyDescent="0.3">
      <c r="C193" s="1" t="s">
        <v>1499</v>
      </c>
      <c r="D193" s="1" t="s">
        <v>1976</v>
      </c>
      <c r="E193" s="1" t="s">
        <v>1191</v>
      </c>
      <c r="F193" s="1" t="s">
        <v>1127</v>
      </c>
      <c r="G193" s="1" t="s">
        <v>1913</v>
      </c>
      <c r="H193" t="str">
        <f>_xlfn.XLOOKUP(L_CI[[#This Row],[MIS code]],L_Mis[MIS code],L_Mis[MIS name])</f>
        <v>Chi phí bán hàng</v>
      </c>
      <c r="I193" s="1" t="s">
        <v>1967</v>
      </c>
      <c r="K193" s="4">
        <v>0</v>
      </c>
      <c r="L193" s="4">
        <v>0</v>
      </c>
      <c r="M193" s="4" t="str">
        <v>703060_</v>
      </c>
      <c r="N193" s="4" t="str">
        <v>Chi phí bán hàng</v>
      </c>
      <c r="O193" s="4" t="str">
        <v>-</v>
      </c>
    </row>
    <row r="194" spans="3:15" x14ac:dyDescent="0.3">
      <c r="C194" s="1" t="s">
        <v>1500</v>
      </c>
      <c r="D194" s="1" t="s">
        <v>1977</v>
      </c>
      <c r="E194" s="1" t="s">
        <v>1191</v>
      </c>
      <c r="F194" s="1" t="s">
        <v>1127</v>
      </c>
      <c r="G194" s="1" t="s">
        <v>1913</v>
      </c>
      <c r="H194" t="str">
        <f>_xlfn.XLOOKUP(L_CI[[#This Row],[MIS code]],L_Mis[MIS code],L_Mis[MIS name])</f>
        <v>Chi phí bán hàng</v>
      </c>
      <c r="I194" s="1" t="s">
        <v>1967</v>
      </c>
      <c r="K194" s="4">
        <v>0</v>
      </c>
      <c r="L194" s="4">
        <v>0</v>
      </c>
      <c r="M194" s="4" t="str">
        <v>703070_</v>
      </c>
      <c r="N194" s="4" t="str">
        <v>Chi phí bán hàng</v>
      </c>
      <c r="O194" s="4" t="str">
        <v>-</v>
      </c>
    </row>
    <row r="195" spans="3:15" x14ac:dyDescent="0.3">
      <c r="C195" s="1" t="s">
        <v>1978</v>
      </c>
      <c r="D195" s="1" t="s">
        <v>1979</v>
      </c>
      <c r="E195" s="1" t="s">
        <v>1191</v>
      </c>
      <c r="F195" s="1" t="s">
        <v>1129</v>
      </c>
      <c r="G195" s="1" t="s">
        <v>1913</v>
      </c>
      <c r="H195" t="str">
        <f>_xlfn.XLOOKUP(L_CI[[#This Row],[MIS code]],L_Mis[MIS code],L_Mis[MIS name])</f>
        <v>Chi phí marketing</v>
      </c>
      <c r="I195" s="1" t="s">
        <v>1967</v>
      </c>
      <c r="K195" s="4">
        <v>0</v>
      </c>
      <c r="L195" s="4">
        <v>0</v>
      </c>
      <c r="M195" s="4" t="str">
        <v>703210_</v>
      </c>
      <c r="N195" s="4" t="str">
        <v>Chi phí marketing</v>
      </c>
      <c r="O195" s="4" t="str">
        <v>-</v>
      </c>
    </row>
    <row r="196" spans="3:15" x14ac:dyDescent="0.3">
      <c r="C196" s="1" t="s">
        <v>1980</v>
      </c>
      <c r="D196" s="1" t="s">
        <v>1981</v>
      </c>
      <c r="E196" s="1" t="s">
        <v>1191</v>
      </c>
      <c r="F196" s="1" t="s">
        <v>1129</v>
      </c>
      <c r="G196" s="1" t="s">
        <v>1913</v>
      </c>
      <c r="H196" t="str">
        <f>_xlfn.XLOOKUP(L_CI[[#This Row],[MIS code]],L_Mis[MIS code],L_Mis[MIS name])</f>
        <v>Chi phí marketing</v>
      </c>
      <c r="I196" s="1" t="s">
        <v>1967</v>
      </c>
      <c r="K196" s="4">
        <v>0</v>
      </c>
      <c r="L196" s="4">
        <v>0</v>
      </c>
      <c r="M196" s="4" t="str">
        <v>703220_</v>
      </c>
      <c r="N196" s="4" t="str">
        <v>Chi phí marketing</v>
      </c>
      <c r="O196" s="4" t="str">
        <v>-</v>
      </c>
    </row>
    <row r="197" spans="3:15" x14ac:dyDescent="0.3">
      <c r="C197" s="1" t="s">
        <v>1501</v>
      </c>
      <c r="D197" s="1" t="s">
        <v>1982</v>
      </c>
      <c r="E197" s="1" t="s">
        <v>1191</v>
      </c>
      <c r="F197" s="1" t="s">
        <v>1129</v>
      </c>
      <c r="G197" s="1" t="s">
        <v>1913</v>
      </c>
      <c r="H197" t="str">
        <f>_xlfn.XLOOKUP(L_CI[[#This Row],[MIS code]],L_Mis[MIS code],L_Mis[MIS name])</f>
        <v>Chi phí marketing</v>
      </c>
      <c r="I197" s="1" t="s">
        <v>1967</v>
      </c>
      <c r="K197" s="4">
        <v>0</v>
      </c>
      <c r="L197" s="4">
        <v>0</v>
      </c>
      <c r="M197" s="4" t="str">
        <v>703230_</v>
      </c>
      <c r="N197" s="4" t="str">
        <v>Chi phí marketing</v>
      </c>
      <c r="O197" s="4" t="str">
        <v>-</v>
      </c>
    </row>
    <row r="198" spans="3:15" x14ac:dyDescent="0.3">
      <c r="C198" s="1" t="s">
        <v>1502</v>
      </c>
      <c r="D198" s="1" t="s">
        <v>1983</v>
      </c>
      <c r="E198" s="1" t="s">
        <v>1191</v>
      </c>
      <c r="F198" s="1" t="s">
        <v>1129</v>
      </c>
      <c r="G198" s="1" t="s">
        <v>1913</v>
      </c>
      <c r="H198" t="str">
        <f>_xlfn.XLOOKUP(L_CI[[#This Row],[MIS code]],L_Mis[MIS code],L_Mis[MIS name])</f>
        <v>Chi phí marketing</v>
      </c>
      <c r="I198" s="1" t="s">
        <v>1967</v>
      </c>
      <c r="K198" s="4">
        <v>0</v>
      </c>
      <c r="L198" s="4">
        <v>0</v>
      </c>
      <c r="M198" s="4" t="str">
        <v>703310_</v>
      </c>
      <c r="N198" s="4" t="str">
        <v>Chi phí marketing</v>
      </c>
      <c r="O198" s="4" t="str">
        <v>-</v>
      </c>
    </row>
    <row r="199" spans="3:15" x14ac:dyDescent="0.3">
      <c r="C199" s="1" t="s">
        <v>1503</v>
      </c>
      <c r="D199" s="1" t="s">
        <v>1984</v>
      </c>
      <c r="E199" s="1" t="s">
        <v>1191</v>
      </c>
      <c r="F199" s="1" t="s">
        <v>1129</v>
      </c>
      <c r="G199" s="1" t="s">
        <v>1913</v>
      </c>
      <c r="H199" t="str">
        <f>_xlfn.XLOOKUP(L_CI[[#This Row],[MIS code]],L_Mis[MIS code],L_Mis[MIS name])</f>
        <v>Chi phí marketing</v>
      </c>
      <c r="I199" s="1" t="s">
        <v>1967</v>
      </c>
      <c r="K199" s="4">
        <v>0</v>
      </c>
      <c r="L199" s="4">
        <v>0</v>
      </c>
      <c r="M199" s="4" t="str">
        <v>703311_</v>
      </c>
      <c r="N199" s="4" t="str">
        <v>Chi phí marketing</v>
      </c>
      <c r="O199" s="4" t="str">
        <v>-</v>
      </c>
    </row>
    <row r="200" spans="3:15" x14ac:dyDescent="0.3">
      <c r="C200" s="1" t="s">
        <v>1504</v>
      </c>
      <c r="D200" s="1" t="s">
        <v>1985</v>
      </c>
      <c r="E200" s="1" t="s">
        <v>1191</v>
      </c>
      <c r="F200" s="1" t="s">
        <v>1129</v>
      </c>
      <c r="G200" s="1" t="s">
        <v>1913</v>
      </c>
      <c r="H200" t="str">
        <f>_xlfn.XLOOKUP(L_CI[[#This Row],[MIS code]],L_Mis[MIS code],L_Mis[MIS name])</f>
        <v>Chi phí marketing</v>
      </c>
      <c r="I200" s="1" t="s">
        <v>1967</v>
      </c>
      <c r="K200" s="4">
        <v>0</v>
      </c>
      <c r="L200" s="4">
        <v>0</v>
      </c>
      <c r="M200" s="4" t="str">
        <v>703312_</v>
      </c>
      <c r="N200" s="4" t="str">
        <v>Chi phí marketing</v>
      </c>
      <c r="O200" s="4" t="str">
        <v>-</v>
      </c>
    </row>
    <row r="201" spans="3:15" x14ac:dyDescent="0.3">
      <c r="C201" s="1" t="s">
        <v>1986</v>
      </c>
      <c r="D201" s="1" t="s">
        <v>1987</v>
      </c>
      <c r="E201" s="1" t="s">
        <v>1191</v>
      </c>
      <c r="F201" s="1" t="s">
        <v>1129</v>
      </c>
      <c r="G201" s="1" t="s">
        <v>1913</v>
      </c>
      <c r="H201" t="str">
        <f>_xlfn.XLOOKUP(L_CI[[#This Row],[MIS code]],L_Mis[MIS code],L_Mis[MIS name])</f>
        <v>Chi phí marketing</v>
      </c>
      <c r="I201" s="1" t="s">
        <v>1967</v>
      </c>
      <c r="K201" s="4">
        <v>0</v>
      </c>
      <c r="L201" s="4">
        <v>0</v>
      </c>
      <c r="M201" s="4" t="str">
        <v>703314_</v>
      </c>
      <c r="N201" s="4" t="str">
        <v>Chi phí marketing</v>
      </c>
      <c r="O201" s="4" t="str">
        <v>-</v>
      </c>
    </row>
    <row r="202" spans="3:15" x14ac:dyDescent="0.3">
      <c r="C202" s="1" t="s">
        <v>1988</v>
      </c>
      <c r="D202" s="1" t="s">
        <v>1989</v>
      </c>
      <c r="E202" s="1" t="s">
        <v>1191</v>
      </c>
      <c r="F202" s="1" t="s">
        <v>1129</v>
      </c>
      <c r="G202" s="1" t="s">
        <v>1913</v>
      </c>
      <c r="H202" t="str">
        <f>_xlfn.XLOOKUP(L_CI[[#This Row],[MIS code]],L_Mis[MIS code],L_Mis[MIS name])</f>
        <v>Chi phí marketing</v>
      </c>
      <c r="I202" s="1" t="s">
        <v>1967</v>
      </c>
      <c r="K202" s="4">
        <v>0</v>
      </c>
      <c r="L202" s="4">
        <v>0</v>
      </c>
      <c r="M202" s="4" t="str">
        <v>703320_</v>
      </c>
      <c r="N202" s="4" t="str">
        <v>Chi phí marketing</v>
      </c>
      <c r="O202" s="4" t="str">
        <v>-</v>
      </c>
    </row>
    <row r="203" spans="3:15" x14ac:dyDescent="0.3">
      <c r="C203" s="1" t="s">
        <v>1505</v>
      </c>
      <c r="D203" s="1" t="s">
        <v>1506</v>
      </c>
      <c r="E203" s="1" t="s">
        <v>1191</v>
      </c>
      <c r="F203" s="1" t="s">
        <v>1129</v>
      </c>
      <c r="G203" s="1" t="s">
        <v>1913</v>
      </c>
      <c r="H203" t="str">
        <f>_xlfn.XLOOKUP(L_CI[[#This Row],[MIS code]],L_Mis[MIS code],L_Mis[MIS name])</f>
        <v>Chi phí marketing</v>
      </c>
      <c r="I203" s="1" t="s">
        <v>1967</v>
      </c>
      <c r="K203" s="4">
        <v>0</v>
      </c>
      <c r="L203" s="4">
        <v>0</v>
      </c>
      <c r="M203" s="4" t="str">
        <v>703322_</v>
      </c>
      <c r="N203" s="4" t="str">
        <v>Chi phí marketing</v>
      </c>
      <c r="O203" s="4" t="str">
        <v>-</v>
      </c>
    </row>
    <row r="204" spans="3:15" x14ac:dyDescent="0.3">
      <c r="C204" s="1" t="s">
        <v>1507</v>
      </c>
      <c r="D204" s="1" t="s">
        <v>1990</v>
      </c>
      <c r="E204" s="1" t="s">
        <v>1191</v>
      </c>
      <c r="F204" s="1" t="s">
        <v>1129</v>
      </c>
      <c r="G204" s="1" t="s">
        <v>1913</v>
      </c>
      <c r="H204" t="str">
        <f>_xlfn.XLOOKUP(L_CI[[#This Row],[MIS code]],L_Mis[MIS code],L_Mis[MIS name])</f>
        <v>Chi phí marketing</v>
      </c>
      <c r="I204" s="1" t="s">
        <v>1967</v>
      </c>
      <c r="K204" s="4">
        <v>0</v>
      </c>
      <c r="L204" s="4">
        <v>0</v>
      </c>
      <c r="M204" s="4" t="str">
        <v>706101_</v>
      </c>
      <c r="N204" s="4" t="str">
        <v>Chi phí marketing</v>
      </c>
      <c r="O204" s="4" t="str">
        <v>-</v>
      </c>
    </row>
    <row r="205" spans="3:15" x14ac:dyDescent="0.3">
      <c r="C205" s="1" t="s">
        <v>1508</v>
      </c>
      <c r="D205" s="1" t="s">
        <v>1991</v>
      </c>
      <c r="E205" s="1" t="s">
        <v>1191</v>
      </c>
      <c r="F205" s="1" t="s">
        <v>1129</v>
      </c>
      <c r="G205" s="1" t="s">
        <v>1913</v>
      </c>
      <c r="H205" t="str">
        <f>_xlfn.XLOOKUP(L_CI[[#This Row],[MIS code]],L_Mis[MIS code],L_Mis[MIS name])</f>
        <v>Chi phí marketing</v>
      </c>
      <c r="I205" s="1" t="s">
        <v>1967</v>
      </c>
      <c r="K205" s="4">
        <v>0</v>
      </c>
      <c r="L205" s="4">
        <v>0</v>
      </c>
      <c r="M205" s="4" t="str">
        <v>706201_</v>
      </c>
      <c r="N205" s="4" t="str">
        <v>Chi phí marketing</v>
      </c>
      <c r="O205" s="4" t="str">
        <v>-</v>
      </c>
    </row>
    <row r="206" spans="3:15" x14ac:dyDescent="0.3">
      <c r="C206" s="1" t="s">
        <v>1509</v>
      </c>
      <c r="D206" s="1" t="s">
        <v>1510</v>
      </c>
      <c r="E206" s="1" t="s">
        <v>1191</v>
      </c>
      <c r="F206" s="1" t="s">
        <v>1129</v>
      </c>
      <c r="G206" s="1" t="s">
        <v>1913</v>
      </c>
      <c r="H206" t="str">
        <f>_xlfn.XLOOKUP(L_CI[[#This Row],[MIS code]],L_Mis[MIS code],L_Mis[MIS name])</f>
        <v>Chi phí marketing</v>
      </c>
      <c r="I206" s="1" t="s">
        <v>1967</v>
      </c>
      <c r="K206" s="4">
        <v>0</v>
      </c>
      <c r="L206" s="4">
        <v>0</v>
      </c>
      <c r="M206" s="4" t="str">
        <v>706310_</v>
      </c>
      <c r="N206" s="4" t="str">
        <v>Chi phí marketing</v>
      </c>
      <c r="O206" s="4" t="str">
        <v>-</v>
      </c>
    </row>
    <row r="207" spans="3:15" x14ac:dyDescent="0.3">
      <c r="C207" s="1" t="s">
        <v>1511</v>
      </c>
      <c r="D207" s="1" t="s">
        <v>1992</v>
      </c>
      <c r="E207" s="1" t="s">
        <v>1191</v>
      </c>
      <c r="F207" s="1" t="s">
        <v>1129</v>
      </c>
      <c r="G207" s="1" t="s">
        <v>1913</v>
      </c>
      <c r="H207" t="str">
        <f>_xlfn.XLOOKUP(L_CI[[#This Row],[MIS code]],L_Mis[MIS code],L_Mis[MIS name])</f>
        <v>Chi phí marketing</v>
      </c>
      <c r="I207" s="1" t="s">
        <v>1967</v>
      </c>
      <c r="K207" s="4">
        <v>0</v>
      </c>
      <c r="L207" s="4">
        <v>0</v>
      </c>
      <c r="M207" s="4" t="str">
        <v>706401_</v>
      </c>
      <c r="N207" s="4" t="str">
        <v>Chi phí marketing</v>
      </c>
      <c r="O207" s="4" t="str">
        <v>-</v>
      </c>
    </row>
    <row r="208" spans="3:15" x14ac:dyDescent="0.3">
      <c r="C208" s="1" t="s">
        <v>1512</v>
      </c>
      <c r="D208" s="1" t="s">
        <v>1513</v>
      </c>
      <c r="E208" s="1" t="s">
        <v>1191</v>
      </c>
      <c r="F208" s="1" t="s">
        <v>1129</v>
      </c>
      <c r="G208" s="1" t="s">
        <v>1913</v>
      </c>
      <c r="H208" t="str">
        <f>_xlfn.XLOOKUP(L_CI[[#This Row],[MIS code]],L_Mis[MIS code],L_Mis[MIS name])</f>
        <v>Chi phí marketing</v>
      </c>
      <c r="I208" s="1" t="s">
        <v>1967</v>
      </c>
      <c r="K208" s="4">
        <v>0</v>
      </c>
      <c r="L208" s="4">
        <v>0</v>
      </c>
      <c r="M208" s="4" t="str">
        <v>706501_</v>
      </c>
      <c r="N208" s="4" t="str">
        <v>Chi phí marketing</v>
      </c>
      <c r="O208" s="4" t="str">
        <v>-</v>
      </c>
    </row>
    <row r="209" spans="3:15" x14ac:dyDescent="0.3">
      <c r="C209" s="1" t="s">
        <v>1514</v>
      </c>
      <c r="D209" s="1" t="s">
        <v>1993</v>
      </c>
      <c r="E209" s="1" t="s">
        <v>1191</v>
      </c>
      <c r="F209" s="1" t="s">
        <v>1129</v>
      </c>
      <c r="G209" s="1" t="s">
        <v>1913</v>
      </c>
      <c r="H209" t="str">
        <f>_xlfn.XLOOKUP(L_CI[[#This Row],[MIS code]],L_Mis[MIS code],L_Mis[MIS name])</f>
        <v>Chi phí marketing</v>
      </c>
      <c r="I209" s="1" t="s">
        <v>1967</v>
      </c>
      <c r="K209" s="4">
        <v>0</v>
      </c>
      <c r="L209" s="4">
        <v>0</v>
      </c>
      <c r="M209" s="4" t="str">
        <v>706601_</v>
      </c>
      <c r="N209" s="4" t="str">
        <v>Chi phí marketing</v>
      </c>
      <c r="O209" s="4" t="str">
        <v>-</v>
      </c>
    </row>
    <row r="210" spans="3:15" x14ac:dyDescent="0.3">
      <c r="C210" s="1" t="s">
        <v>1515</v>
      </c>
      <c r="D210" s="1" t="s">
        <v>1994</v>
      </c>
      <c r="E210" s="1" t="s">
        <v>1191</v>
      </c>
      <c r="F210" s="1" t="s">
        <v>1129</v>
      </c>
      <c r="G210" s="1" t="s">
        <v>1913</v>
      </c>
      <c r="H210" t="str">
        <f>_xlfn.XLOOKUP(L_CI[[#This Row],[MIS code]],L_Mis[MIS code],L_Mis[MIS name])</f>
        <v>Chi phí marketing</v>
      </c>
      <c r="I210" s="1" t="s">
        <v>1967</v>
      </c>
      <c r="K210" s="4">
        <v>0</v>
      </c>
      <c r="L210" s="4">
        <v>0</v>
      </c>
      <c r="M210" s="4" t="str">
        <v>706901_</v>
      </c>
      <c r="N210" s="4" t="str">
        <v>Chi phí marketing</v>
      </c>
      <c r="O210" s="4" t="str">
        <v>-</v>
      </c>
    </row>
    <row r="211" spans="3:15" x14ac:dyDescent="0.3">
      <c r="C211" s="1" t="s">
        <v>1516</v>
      </c>
      <c r="D211" s="1" t="s">
        <v>1995</v>
      </c>
      <c r="E211" s="1" t="s">
        <v>1191</v>
      </c>
      <c r="F211" s="1" t="s">
        <v>1129</v>
      </c>
      <c r="G211" s="1" t="s">
        <v>1913</v>
      </c>
      <c r="H211" t="str">
        <f>_xlfn.XLOOKUP(L_CI[[#This Row],[MIS code]],L_Mis[MIS code],L_Mis[MIS name])</f>
        <v>Chi phí marketing</v>
      </c>
      <c r="I211" s="1" t="s">
        <v>1967</v>
      </c>
      <c r="K211" s="4">
        <v>0</v>
      </c>
      <c r="L211" s="4">
        <v>0</v>
      </c>
      <c r="M211" s="4" t="str">
        <v>706902_</v>
      </c>
      <c r="N211" s="4" t="str">
        <v>Chi phí marketing</v>
      </c>
      <c r="O211" s="4" t="str">
        <v>-</v>
      </c>
    </row>
    <row r="212" spans="3:15" x14ac:dyDescent="0.3">
      <c r="C212" s="1" t="s">
        <v>1517</v>
      </c>
      <c r="D212" s="1" t="s">
        <v>1518</v>
      </c>
      <c r="E212" s="1" t="s">
        <v>1191</v>
      </c>
      <c r="F212" s="1" t="s">
        <v>1129</v>
      </c>
      <c r="G212" s="1" t="s">
        <v>1913</v>
      </c>
      <c r="H212" t="str">
        <f>_xlfn.XLOOKUP(L_CI[[#This Row],[MIS code]],L_Mis[MIS code],L_Mis[MIS name])</f>
        <v>Chi phí marketing</v>
      </c>
      <c r="I212" s="1" t="s">
        <v>1967</v>
      </c>
      <c r="K212" s="4">
        <v>0</v>
      </c>
      <c r="L212" s="4">
        <v>0</v>
      </c>
      <c r="M212" s="4" t="str">
        <v>706903_</v>
      </c>
      <c r="N212" s="4" t="str">
        <v>Chi phí marketing</v>
      </c>
      <c r="O212" s="4" t="str">
        <v>-</v>
      </c>
    </row>
    <row r="213" spans="3:15" x14ac:dyDescent="0.3">
      <c r="C213" s="1" t="s">
        <v>1519</v>
      </c>
      <c r="D213" s="1" t="s">
        <v>1520</v>
      </c>
      <c r="E213" s="1" t="s">
        <v>1191</v>
      </c>
      <c r="F213" s="1" t="s">
        <v>1129</v>
      </c>
      <c r="G213" s="1" t="s">
        <v>1913</v>
      </c>
      <c r="H213" t="str">
        <f>_xlfn.XLOOKUP(L_CI[[#This Row],[MIS code]],L_Mis[MIS code],L_Mis[MIS name])</f>
        <v>Chi phí marketing</v>
      </c>
      <c r="I213" s="1" t="s">
        <v>1967</v>
      </c>
      <c r="K213" s="4">
        <v>0</v>
      </c>
      <c r="L213" s="4">
        <v>0</v>
      </c>
      <c r="M213" s="4" t="str">
        <v>706904_</v>
      </c>
      <c r="N213" s="4" t="str">
        <v>Chi phí marketing</v>
      </c>
      <c r="O213" s="4" t="str">
        <v>-</v>
      </c>
    </row>
    <row r="214" spans="3:15" x14ac:dyDescent="0.3">
      <c r="C214" s="1" t="s">
        <v>1555</v>
      </c>
      <c r="D214" s="1" t="s">
        <v>1556</v>
      </c>
      <c r="E214" s="1" t="s">
        <v>1191</v>
      </c>
      <c r="F214" s="1" t="s">
        <v>1131</v>
      </c>
      <c r="G214" s="1" t="s">
        <v>1913</v>
      </c>
      <c r="H214" t="str">
        <f>_xlfn.XLOOKUP(L_CI[[#This Row],[MIS code]],L_Mis[MIS code],L_Mis[MIS name])</f>
        <v>Chi phí tài trợ, ngoại giao</v>
      </c>
      <c r="I214" s="1" t="s">
        <v>1967</v>
      </c>
      <c r="K214" s="4">
        <v>0</v>
      </c>
      <c r="L214" s="4">
        <v>0</v>
      </c>
      <c r="M214" s="4" t="str">
        <v>706905_</v>
      </c>
      <c r="N214" s="4" t="str">
        <v>Chi phí tài trợ, ngoại giao</v>
      </c>
      <c r="O214" s="4" t="str">
        <v>-</v>
      </c>
    </row>
    <row r="215" spans="3:15" x14ac:dyDescent="0.3">
      <c r="C215" s="1" t="s">
        <v>1557</v>
      </c>
      <c r="D215" s="1" t="s">
        <v>1558</v>
      </c>
      <c r="E215" s="1" t="s">
        <v>1191</v>
      </c>
      <c r="F215" s="1" t="s">
        <v>1131</v>
      </c>
      <c r="G215" s="1" t="s">
        <v>1913</v>
      </c>
      <c r="H215" t="str">
        <f>_xlfn.XLOOKUP(L_CI[[#This Row],[MIS code]],L_Mis[MIS code],L_Mis[MIS name])</f>
        <v>Chi phí tài trợ, ngoại giao</v>
      </c>
      <c r="I215" s="1" t="s">
        <v>1967</v>
      </c>
      <c r="K215" s="4">
        <v>0</v>
      </c>
      <c r="L215" s="4">
        <v>0</v>
      </c>
      <c r="M215" s="4" t="str">
        <v>706906_</v>
      </c>
      <c r="N215" s="4" t="str">
        <v>Chi phí tài trợ, ngoại giao</v>
      </c>
      <c r="O215" s="4" t="str">
        <v>-</v>
      </c>
    </row>
    <row r="216" spans="3:15" x14ac:dyDescent="0.3">
      <c r="C216" s="1" t="s">
        <v>1996</v>
      </c>
      <c r="D216" s="1" t="s">
        <v>1997</v>
      </c>
      <c r="E216" s="1" t="s">
        <v>1191</v>
      </c>
      <c r="F216" s="1" t="s">
        <v>1133</v>
      </c>
      <c r="G216" s="1" t="s">
        <v>1913</v>
      </c>
      <c r="H216" t="str">
        <f>_xlfn.XLOOKUP(L_CI[[#This Row],[MIS code]],L_Mis[MIS code],L_Mis[MIS name])</f>
        <v>Chi phí tuyển dụng</v>
      </c>
      <c r="I216" s="1" t="s">
        <v>1967</v>
      </c>
      <c r="K216" s="4">
        <v>0</v>
      </c>
      <c r="L216" s="4">
        <v>0</v>
      </c>
      <c r="M216" s="4" t="str">
        <v>706907_</v>
      </c>
      <c r="N216" s="4" t="str">
        <v>Chi phí tuyển dụng</v>
      </c>
      <c r="O216" s="4" t="str">
        <v>-</v>
      </c>
    </row>
    <row r="217" spans="3:15" x14ac:dyDescent="0.3">
      <c r="C217" s="1" t="s">
        <v>1567</v>
      </c>
      <c r="D217" s="1" t="s">
        <v>1568</v>
      </c>
      <c r="E217" s="1" t="s">
        <v>1191</v>
      </c>
      <c r="F217" s="1" t="s">
        <v>1133</v>
      </c>
      <c r="G217" s="1" t="s">
        <v>1913</v>
      </c>
      <c r="H217" t="str">
        <f>_xlfn.XLOOKUP(L_CI[[#This Row],[MIS code]],L_Mis[MIS code],L_Mis[MIS name])</f>
        <v>Chi phí tuyển dụng</v>
      </c>
      <c r="I217" s="1" t="s">
        <v>1967</v>
      </c>
      <c r="K217" s="4">
        <v>0</v>
      </c>
      <c r="L217" s="4">
        <v>0</v>
      </c>
      <c r="M217" s="4" t="str">
        <v>707101_</v>
      </c>
      <c r="N217" s="4" t="str">
        <v>Chi phí tuyển dụng</v>
      </c>
      <c r="O217" s="4" t="str">
        <v>-</v>
      </c>
    </row>
    <row r="218" spans="3:15" x14ac:dyDescent="0.3">
      <c r="C218" s="1" t="s">
        <v>1331</v>
      </c>
      <c r="D218" s="1" t="s">
        <v>1998</v>
      </c>
      <c r="E218" s="1" t="s">
        <v>1191</v>
      </c>
      <c r="F218" s="1" t="s">
        <v>1135</v>
      </c>
      <c r="G218" s="1" t="s">
        <v>1913</v>
      </c>
      <c r="H218" t="str">
        <f>_xlfn.XLOOKUP(L_CI[[#This Row],[MIS code]],L_Mis[MIS code],L_Mis[MIS name])</f>
        <v>Đào tạo lâm sàng (bác sỹ, chuyên viên y tế)</v>
      </c>
      <c r="I218" s="1" t="s">
        <v>1967</v>
      </c>
      <c r="K218" s="4">
        <v>0</v>
      </c>
      <c r="L218" s="4">
        <v>0</v>
      </c>
      <c r="M218" s="4" t="str">
        <v>707102_</v>
      </c>
      <c r="N218" s="4" t="str">
        <v>Đào tạo lâm sàng (bác sỹ, chuyên viên y tế)</v>
      </c>
      <c r="O218" s="4" t="str">
        <v>-</v>
      </c>
    </row>
    <row r="219" spans="3:15" x14ac:dyDescent="0.3">
      <c r="C219" s="1" t="s">
        <v>1332</v>
      </c>
      <c r="D219" s="1" t="s">
        <v>1999</v>
      </c>
      <c r="E219" s="1" t="s">
        <v>1191</v>
      </c>
      <c r="F219" s="1" t="s">
        <v>1135</v>
      </c>
      <c r="G219" s="1" t="s">
        <v>1913</v>
      </c>
      <c r="H219" t="str">
        <f>_xlfn.XLOOKUP(L_CI[[#This Row],[MIS code]],L_Mis[MIS code],L_Mis[MIS name])</f>
        <v>Đào tạo lâm sàng (bác sỹ, chuyên viên y tế)</v>
      </c>
      <c r="I219" s="1" t="s">
        <v>1967</v>
      </c>
      <c r="K219" s="4">
        <v>0</v>
      </c>
      <c r="L219" s="4">
        <v>0</v>
      </c>
      <c r="M219" s="4" t="str">
        <v>707103_</v>
      </c>
      <c r="N219" s="4" t="str">
        <v>Đào tạo lâm sàng (bác sỹ, chuyên viên y tế)</v>
      </c>
      <c r="O219" s="4" t="str">
        <v>-</v>
      </c>
    </row>
    <row r="220" spans="3:15" x14ac:dyDescent="0.3">
      <c r="C220" s="1" t="s">
        <v>1333</v>
      </c>
      <c r="D220" s="1" t="s">
        <v>2000</v>
      </c>
      <c r="E220" s="1" t="s">
        <v>1191</v>
      </c>
      <c r="F220" s="1" t="s">
        <v>1135</v>
      </c>
      <c r="G220" s="1" t="s">
        <v>1913</v>
      </c>
      <c r="H220" t="str">
        <f>_xlfn.XLOOKUP(L_CI[[#This Row],[MIS code]],L_Mis[MIS code],L_Mis[MIS name])</f>
        <v>Đào tạo lâm sàng (bác sỹ, chuyên viên y tế)</v>
      </c>
      <c r="I220" s="1" t="s">
        <v>1967</v>
      </c>
      <c r="K220" s="4">
        <v>0</v>
      </c>
      <c r="L220" s="4">
        <v>0</v>
      </c>
      <c r="M220" s="4" t="str">
        <v>707104_</v>
      </c>
      <c r="N220" s="4" t="str">
        <v>Đào tạo lâm sàng (bác sỹ, chuyên viên y tế)</v>
      </c>
      <c r="O220" s="4" t="str">
        <v>-</v>
      </c>
    </row>
    <row r="221" spans="3:15" x14ac:dyDescent="0.3">
      <c r="C221" s="1" t="s">
        <v>1336</v>
      </c>
      <c r="D221" s="1" t="s">
        <v>2001</v>
      </c>
      <c r="E221" s="1" t="s">
        <v>1191</v>
      </c>
      <c r="F221" s="1" t="s">
        <v>1135</v>
      </c>
      <c r="G221" s="1" t="s">
        <v>1913</v>
      </c>
      <c r="H221" t="str">
        <f>_xlfn.XLOOKUP(L_CI[[#This Row],[MIS code]],L_Mis[MIS code],L_Mis[MIS name])</f>
        <v>Đào tạo lâm sàng (bác sỹ, chuyên viên y tế)</v>
      </c>
      <c r="I221" s="1" t="s">
        <v>1967</v>
      </c>
      <c r="K221" s="4">
        <v>0</v>
      </c>
      <c r="L221" s="4">
        <v>0</v>
      </c>
      <c r="M221" s="4" t="str">
        <v>707105_</v>
      </c>
      <c r="N221" s="4" t="str">
        <v>Đào tạo lâm sàng (bác sỹ, chuyên viên y tế)</v>
      </c>
      <c r="O221" s="4" t="str">
        <v>-</v>
      </c>
    </row>
    <row r="222" spans="3:15" x14ac:dyDescent="0.3">
      <c r="C222" s="1" t="s">
        <v>1337</v>
      </c>
      <c r="D222" s="1" t="s">
        <v>1338</v>
      </c>
      <c r="E222" s="1" t="s">
        <v>1191</v>
      </c>
      <c r="F222" s="1" t="s">
        <v>1135</v>
      </c>
      <c r="G222" s="1" t="s">
        <v>1913</v>
      </c>
      <c r="H222" t="str">
        <f>_xlfn.XLOOKUP(L_CI[[#This Row],[MIS code]],L_Mis[MIS code],L_Mis[MIS name])</f>
        <v>Đào tạo lâm sàng (bác sỹ, chuyên viên y tế)</v>
      </c>
      <c r="I222" s="1" t="s">
        <v>1967</v>
      </c>
      <c r="K222" s="4">
        <v>0</v>
      </c>
      <c r="L222" s="4">
        <v>0</v>
      </c>
      <c r="M222" s="4" t="str">
        <v>707106_</v>
      </c>
      <c r="N222" s="4" t="str">
        <v>Đào tạo lâm sàng (bác sỹ, chuyên viên y tế)</v>
      </c>
      <c r="O222" s="4" t="str">
        <v>-</v>
      </c>
    </row>
    <row r="223" spans="3:15" x14ac:dyDescent="0.3">
      <c r="C223" s="1" t="s">
        <v>1339</v>
      </c>
      <c r="D223" s="1" t="s">
        <v>2002</v>
      </c>
      <c r="E223" s="1" t="s">
        <v>1191</v>
      </c>
      <c r="F223" s="1" t="s">
        <v>1135</v>
      </c>
      <c r="G223" s="1" t="s">
        <v>1913</v>
      </c>
      <c r="H223" t="str">
        <f>_xlfn.XLOOKUP(L_CI[[#This Row],[MIS code]],L_Mis[MIS code],L_Mis[MIS name])</f>
        <v>Đào tạo lâm sàng (bác sỹ, chuyên viên y tế)</v>
      </c>
      <c r="I223" s="1" t="s">
        <v>1967</v>
      </c>
      <c r="K223" s="4">
        <v>0</v>
      </c>
      <c r="L223" s="4">
        <v>0</v>
      </c>
      <c r="M223" s="4" t="str">
        <v>707201_</v>
      </c>
      <c r="N223" s="4" t="str">
        <v>Đào tạo lâm sàng (bác sỹ, chuyên viên y tế)</v>
      </c>
      <c r="O223" s="4" t="str">
        <v>-</v>
      </c>
    </row>
    <row r="224" spans="3:15" x14ac:dyDescent="0.3">
      <c r="C224" s="1" t="s">
        <v>2003</v>
      </c>
      <c r="D224" s="1" t="s">
        <v>2004</v>
      </c>
      <c r="E224" s="1" t="s">
        <v>1191</v>
      </c>
      <c r="F224" s="1" t="s">
        <v>1135</v>
      </c>
      <c r="G224" s="1" t="s">
        <v>1913</v>
      </c>
      <c r="H224" t="str">
        <f>_xlfn.XLOOKUP(L_CI[[#This Row],[MIS code]],L_Mis[MIS code],L_Mis[MIS name])</f>
        <v>Đào tạo lâm sàng (bác sỹ, chuyên viên y tế)</v>
      </c>
      <c r="I224" s="1" t="s">
        <v>1967</v>
      </c>
      <c r="K224" s="4">
        <v>0</v>
      </c>
      <c r="L224" s="4">
        <v>0</v>
      </c>
      <c r="M224" s="4" t="str">
        <v>707301_</v>
      </c>
      <c r="N224" s="4" t="str">
        <v>Đào tạo lâm sàng (bác sỹ, chuyên viên y tế)</v>
      </c>
      <c r="O224" s="4" t="str">
        <v>-</v>
      </c>
    </row>
    <row r="225" spans="3:15" x14ac:dyDescent="0.3">
      <c r="C225" s="1" t="s">
        <v>2005</v>
      </c>
      <c r="D225" s="1" t="s">
        <v>2006</v>
      </c>
      <c r="E225" s="1" t="s">
        <v>1191</v>
      </c>
      <c r="F225" s="1" t="s">
        <v>1135</v>
      </c>
      <c r="G225" s="1" t="s">
        <v>1913</v>
      </c>
      <c r="H225" t="str">
        <f>_xlfn.XLOOKUP(L_CI[[#This Row],[MIS code]],L_Mis[MIS code],L_Mis[MIS name])</f>
        <v>Đào tạo lâm sàng (bác sỹ, chuyên viên y tế)</v>
      </c>
      <c r="I225" s="1" t="s">
        <v>1967</v>
      </c>
      <c r="K225" s="4">
        <v>0</v>
      </c>
      <c r="L225" s="4">
        <v>0</v>
      </c>
      <c r="M225" s="4" t="str">
        <v>707302_</v>
      </c>
      <c r="N225" s="4" t="str">
        <v>Đào tạo lâm sàng (bác sỹ, chuyên viên y tế)</v>
      </c>
      <c r="O225" s="4" t="str">
        <v>-</v>
      </c>
    </row>
    <row r="226" spans="3:15" x14ac:dyDescent="0.3">
      <c r="C226" s="1" t="s">
        <v>2007</v>
      </c>
      <c r="D226" s="1" t="s">
        <v>2008</v>
      </c>
      <c r="E226" s="1" t="s">
        <v>1191</v>
      </c>
      <c r="F226" s="1" t="s">
        <v>1135</v>
      </c>
      <c r="G226" s="1" t="s">
        <v>1913</v>
      </c>
      <c r="H226" t="str">
        <f>_xlfn.XLOOKUP(L_CI[[#This Row],[MIS code]],L_Mis[MIS code],L_Mis[MIS name])</f>
        <v>Đào tạo lâm sàng (bác sỹ, chuyên viên y tế)</v>
      </c>
      <c r="I226" s="1" t="s">
        <v>1967</v>
      </c>
      <c r="K226" s="4">
        <v>0</v>
      </c>
      <c r="L226" s="4">
        <v>0</v>
      </c>
      <c r="M226" s="4" t="str">
        <v>707303_</v>
      </c>
      <c r="N226" s="4" t="str">
        <v>Đào tạo lâm sàng (bác sỹ, chuyên viên y tế)</v>
      </c>
      <c r="O226" s="4" t="str">
        <v>-</v>
      </c>
    </row>
    <row r="227" spans="3:15" x14ac:dyDescent="0.3">
      <c r="C227" s="1" t="s">
        <v>2009</v>
      </c>
      <c r="D227" s="1" t="s">
        <v>2010</v>
      </c>
      <c r="E227" s="1" t="s">
        <v>1191</v>
      </c>
      <c r="F227" s="1" t="s">
        <v>1135</v>
      </c>
      <c r="G227" s="1" t="s">
        <v>1913</v>
      </c>
      <c r="H227" t="str">
        <f>_xlfn.XLOOKUP(L_CI[[#This Row],[MIS code]],L_Mis[MIS code],L_Mis[MIS name])</f>
        <v>Đào tạo lâm sàng (bác sỹ, chuyên viên y tế)</v>
      </c>
      <c r="I227" s="1" t="s">
        <v>1967</v>
      </c>
      <c r="K227" s="4">
        <v>0</v>
      </c>
      <c r="L227" s="4">
        <v>0</v>
      </c>
      <c r="M227" s="4" t="str">
        <v>707304_</v>
      </c>
      <c r="N227" s="4" t="str">
        <v>Đào tạo lâm sàng (bác sỹ, chuyên viên y tế)</v>
      </c>
      <c r="O227" s="4" t="str">
        <v>-</v>
      </c>
    </row>
    <row r="228" spans="3:15" x14ac:dyDescent="0.3">
      <c r="C228" s="1" t="s">
        <v>1342</v>
      </c>
      <c r="D228" s="1" t="s">
        <v>1343</v>
      </c>
      <c r="E228" s="1" t="s">
        <v>1191</v>
      </c>
      <c r="F228" s="1" t="s">
        <v>1135</v>
      </c>
      <c r="G228" s="1" t="s">
        <v>1913</v>
      </c>
      <c r="H228" t="str">
        <f>_xlfn.XLOOKUP(L_CI[[#This Row],[MIS code]],L_Mis[MIS code],L_Mis[MIS name])</f>
        <v>Đào tạo lâm sàng (bác sỹ, chuyên viên y tế)</v>
      </c>
      <c r="I228" s="1" t="s">
        <v>1967</v>
      </c>
      <c r="K228" s="4">
        <v>0</v>
      </c>
      <c r="L228" s="4">
        <v>0</v>
      </c>
      <c r="M228" s="4" t="str">
        <v>707305_</v>
      </c>
      <c r="N228" s="4" t="str">
        <v>Đào tạo lâm sàng (bác sỹ, chuyên viên y tế)</v>
      </c>
      <c r="O228" s="4" t="str">
        <v>-</v>
      </c>
    </row>
    <row r="229" spans="3:15" x14ac:dyDescent="0.3">
      <c r="C229" s="1" t="s">
        <v>1344</v>
      </c>
      <c r="D229" s="1" t="s">
        <v>1345</v>
      </c>
      <c r="E229" s="1" t="s">
        <v>1191</v>
      </c>
      <c r="F229" s="1" t="s">
        <v>1135</v>
      </c>
      <c r="G229" s="1" t="s">
        <v>1913</v>
      </c>
      <c r="H229" t="str">
        <f>_xlfn.XLOOKUP(L_CI[[#This Row],[MIS code]],L_Mis[MIS code],L_Mis[MIS name])</f>
        <v>Đào tạo lâm sàng (bác sỹ, chuyên viên y tế)</v>
      </c>
      <c r="I229" s="1" t="s">
        <v>1967</v>
      </c>
      <c r="K229" s="4">
        <v>0</v>
      </c>
      <c r="L229" s="4">
        <v>0</v>
      </c>
      <c r="M229" s="4" t="str">
        <v>707306_</v>
      </c>
      <c r="N229" s="4" t="str">
        <v>Đào tạo lâm sàng (bác sỹ, chuyên viên y tế)</v>
      </c>
      <c r="O229" s="4" t="str">
        <v>-</v>
      </c>
    </row>
    <row r="230" spans="3:15" x14ac:dyDescent="0.3">
      <c r="C230" s="1" t="s">
        <v>1346</v>
      </c>
      <c r="D230" s="1" t="s">
        <v>2011</v>
      </c>
      <c r="E230" s="1" t="s">
        <v>1191</v>
      </c>
      <c r="F230" s="1" t="s">
        <v>1135</v>
      </c>
      <c r="G230" s="1" t="s">
        <v>1913</v>
      </c>
      <c r="H230" t="str">
        <f>_xlfn.XLOOKUP(L_CI[[#This Row],[MIS code]],L_Mis[MIS code],L_Mis[MIS name])</f>
        <v>Đào tạo lâm sàng (bác sỹ, chuyên viên y tế)</v>
      </c>
      <c r="I230" s="1" t="s">
        <v>1967</v>
      </c>
      <c r="K230" s="4">
        <v>0</v>
      </c>
      <c r="L230" s="4">
        <v>0</v>
      </c>
      <c r="M230" s="4" t="str">
        <v>707307_</v>
      </c>
      <c r="N230" s="4" t="str">
        <v>Đào tạo lâm sàng (bác sỹ, chuyên viên y tế)</v>
      </c>
      <c r="O230" s="4" t="str">
        <v>-</v>
      </c>
    </row>
    <row r="231" spans="3:15" x14ac:dyDescent="0.3">
      <c r="C231" s="1" t="s">
        <v>1349</v>
      </c>
      <c r="D231" s="1" t="s">
        <v>2012</v>
      </c>
      <c r="E231" s="1" t="s">
        <v>1191</v>
      </c>
      <c r="F231" s="1" t="s">
        <v>1135</v>
      </c>
      <c r="G231" s="1" t="s">
        <v>1913</v>
      </c>
      <c r="H231" t="str">
        <f>_xlfn.XLOOKUP(L_CI[[#This Row],[MIS code]],L_Mis[MIS code],L_Mis[MIS name])</f>
        <v>Đào tạo lâm sàng (bác sỹ, chuyên viên y tế)</v>
      </c>
      <c r="I231" s="1" t="s">
        <v>1967</v>
      </c>
      <c r="K231" s="4">
        <v>0</v>
      </c>
      <c r="L231" s="4">
        <v>0</v>
      </c>
      <c r="M231" s="4" t="str">
        <v>707402_</v>
      </c>
      <c r="N231" s="4" t="str">
        <v>Đào tạo lâm sàng (bác sỹ, chuyên viên y tế)</v>
      </c>
      <c r="O231" s="4" t="str">
        <v>-</v>
      </c>
    </row>
    <row r="232" spans="3:15" x14ac:dyDescent="0.3">
      <c r="C232" s="1" t="s">
        <v>1350</v>
      </c>
      <c r="D232" s="1" t="s">
        <v>1351</v>
      </c>
      <c r="E232" s="1" t="s">
        <v>1191</v>
      </c>
      <c r="F232" s="1" t="s">
        <v>1135</v>
      </c>
      <c r="G232" s="1" t="s">
        <v>1913</v>
      </c>
      <c r="H232" t="str">
        <f>_xlfn.XLOOKUP(L_CI[[#This Row],[MIS code]],L_Mis[MIS code],L_Mis[MIS name])</f>
        <v>Đào tạo lâm sàng (bác sỹ, chuyên viên y tế)</v>
      </c>
      <c r="I232" s="1" t="s">
        <v>1967</v>
      </c>
      <c r="K232" s="4">
        <v>0</v>
      </c>
      <c r="L232" s="4">
        <v>0</v>
      </c>
      <c r="M232" s="4" t="str">
        <v>707403_</v>
      </c>
      <c r="N232" s="4" t="str">
        <v>Đào tạo lâm sàng (bác sỹ, chuyên viên y tế)</v>
      </c>
      <c r="O232" s="4" t="str">
        <v>-</v>
      </c>
    </row>
    <row r="233" spans="3:15" x14ac:dyDescent="0.3">
      <c r="C233" s="1" t="s">
        <v>1352</v>
      </c>
      <c r="D233" s="1" t="s">
        <v>2013</v>
      </c>
      <c r="E233" s="1" t="s">
        <v>1191</v>
      </c>
      <c r="F233" s="1" t="s">
        <v>1135</v>
      </c>
      <c r="G233" s="1" t="s">
        <v>1913</v>
      </c>
      <c r="H233" t="str">
        <f>_xlfn.XLOOKUP(L_CI[[#This Row],[MIS code]],L_Mis[MIS code],L_Mis[MIS name])</f>
        <v>Đào tạo lâm sàng (bác sỹ, chuyên viên y tế)</v>
      </c>
      <c r="I233" s="1" t="s">
        <v>1967</v>
      </c>
      <c r="K233" s="4">
        <v>0</v>
      </c>
      <c r="L233" s="4">
        <v>0</v>
      </c>
      <c r="M233" s="4" t="str">
        <v>707404_</v>
      </c>
      <c r="N233" s="4" t="str">
        <v>Đào tạo lâm sàng (bác sỹ, chuyên viên y tế)</v>
      </c>
      <c r="O233" s="4" t="str">
        <v>-</v>
      </c>
    </row>
    <row r="234" spans="3:15" x14ac:dyDescent="0.3">
      <c r="C234" s="1" t="s">
        <v>1355</v>
      </c>
      <c r="D234" s="1" t="s">
        <v>2014</v>
      </c>
      <c r="E234" s="1" t="s">
        <v>1191</v>
      </c>
      <c r="F234" s="1" t="s">
        <v>1135</v>
      </c>
      <c r="G234" s="1" t="s">
        <v>1913</v>
      </c>
      <c r="H234" t="str">
        <f>_xlfn.XLOOKUP(L_CI[[#This Row],[MIS code]],L_Mis[MIS code],L_Mis[MIS name])</f>
        <v>Đào tạo lâm sàng (bác sỹ, chuyên viên y tế)</v>
      </c>
      <c r="I234" s="1" t="s">
        <v>1967</v>
      </c>
      <c r="K234" s="4">
        <v>0</v>
      </c>
      <c r="L234" s="4">
        <v>0</v>
      </c>
      <c r="M234" s="4" t="str">
        <v>707405_</v>
      </c>
      <c r="N234" s="4" t="str">
        <v>Đào tạo lâm sàng (bác sỹ, chuyên viên y tế)</v>
      </c>
      <c r="O234" s="4" t="str">
        <v>-</v>
      </c>
    </row>
    <row r="235" spans="3:15" x14ac:dyDescent="0.3">
      <c r="C235" s="1" t="s">
        <v>1356</v>
      </c>
      <c r="D235" s="1" t="s">
        <v>2015</v>
      </c>
      <c r="E235" s="1" t="s">
        <v>1191</v>
      </c>
      <c r="F235" s="1" t="s">
        <v>1135</v>
      </c>
      <c r="G235" s="1" t="s">
        <v>1913</v>
      </c>
      <c r="H235" t="str">
        <f>_xlfn.XLOOKUP(L_CI[[#This Row],[MIS code]],L_Mis[MIS code],L_Mis[MIS name])</f>
        <v>Đào tạo lâm sàng (bác sỹ, chuyên viên y tế)</v>
      </c>
      <c r="I235" s="1" t="s">
        <v>1967</v>
      </c>
      <c r="K235" s="4">
        <v>0</v>
      </c>
      <c r="L235" s="4">
        <v>0</v>
      </c>
      <c r="M235" s="4" t="str">
        <v>707490_</v>
      </c>
      <c r="N235" s="4" t="str">
        <v>Đào tạo lâm sàng (bác sỹ, chuyên viên y tế)</v>
      </c>
      <c r="O235" s="4" t="str">
        <v>-</v>
      </c>
    </row>
    <row r="236" spans="3:15" x14ac:dyDescent="0.3">
      <c r="C236" s="1" t="s">
        <v>1357</v>
      </c>
      <c r="D236" s="1" t="s">
        <v>2016</v>
      </c>
      <c r="E236" s="1" t="s">
        <v>1191</v>
      </c>
      <c r="F236" s="1" t="s">
        <v>1135</v>
      </c>
      <c r="G236" s="1" t="s">
        <v>1913</v>
      </c>
      <c r="H236" t="str">
        <f>_xlfn.XLOOKUP(L_CI[[#This Row],[MIS code]],L_Mis[MIS code],L_Mis[MIS name])</f>
        <v>Đào tạo lâm sàng (bác sỹ, chuyên viên y tế)</v>
      </c>
      <c r="I236" s="1" t="s">
        <v>1967</v>
      </c>
      <c r="K236" s="4">
        <v>0</v>
      </c>
      <c r="L236" s="4">
        <v>0</v>
      </c>
      <c r="M236" s="4" t="str">
        <v>708101_</v>
      </c>
      <c r="N236" s="4" t="str">
        <v>Đào tạo lâm sàng (bác sỹ, chuyên viên y tế)</v>
      </c>
      <c r="O236" s="4" t="str">
        <v>-</v>
      </c>
    </row>
    <row r="237" spans="3:15" x14ac:dyDescent="0.3">
      <c r="C237" s="1" t="s">
        <v>1359</v>
      </c>
      <c r="D237" s="1" t="s">
        <v>1360</v>
      </c>
      <c r="E237" s="1" t="s">
        <v>1191</v>
      </c>
      <c r="F237" s="1" t="s">
        <v>1135</v>
      </c>
      <c r="G237" s="1" t="s">
        <v>1913</v>
      </c>
      <c r="H237" t="str">
        <f>_xlfn.XLOOKUP(L_CI[[#This Row],[MIS code]],L_Mis[MIS code],L_Mis[MIS name])</f>
        <v>Đào tạo lâm sàng (bác sỹ, chuyên viên y tế)</v>
      </c>
      <c r="I237" s="1" t="s">
        <v>1967</v>
      </c>
      <c r="K237" s="4">
        <v>0</v>
      </c>
      <c r="L237" s="4">
        <v>0</v>
      </c>
      <c r="M237" s="4" t="str">
        <v>708201_</v>
      </c>
      <c r="N237" s="4" t="str">
        <v>Đào tạo lâm sàng (bác sỹ, chuyên viên y tế)</v>
      </c>
      <c r="O237" s="4" t="str">
        <v>-</v>
      </c>
    </row>
    <row r="238" spans="3:15" x14ac:dyDescent="0.3">
      <c r="C238" s="1" t="s">
        <v>1361</v>
      </c>
      <c r="D238" s="1" t="s">
        <v>1362</v>
      </c>
      <c r="E238" s="1" t="s">
        <v>1191</v>
      </c>
      <c r="F238" s="1" t="s">
        <v>1135</v>
      </c>
      <c r="G238" s="1" t="s">
        <v>1913</v>
      </c>
      <c r="H238" t="str">
        <f>_xlfn.XLOOKUP(L_CI[[#This Row],[MIS code]],L_Mis[MIS code],L_Mis[MIS name])</f>
        <v>Đào tạo lâm sàng (bác sỹ, chuyên viên y tế)</v>
      </c>
      <c r="I238" s="1" t="s">
        <v>1967</v>
      </c>
      <c r="K238" s="4">
        <v>0</v>
      </c>
      <c r="L238" s="4">
        <v>0</v>
      </c>
      <c r="M238" s="4" t="str">
        <v>708202_</v>
      </c>
      <c r="N238" s="4" t="str">
        <v>Đào tạo lâm sàng (bác sỹ, chuyên viên y tế)</v>
      </c>
      <c r="O238" s="4" t="str">
        <v>-</v>
      </c>
    </row>
    <row r="239" spans="3:15" x14ac:dyDescent="0.3">
      <c r="C239" s="1" t="s">
        <v>1363</v>
      </c>
      <c r="D239" s="1" t="s">
        <v>2017</v>
      </c>
      <c r="E239" s="1" t="s">
        <v>1191</v>
      </c>
      <c r="F239" s="1" t="s">
        <v>1135</v>
      </c>
      <c r="G239" s="1" t="s">
        <v>1913</v>
      </c>
      <c r="H239" t="str">
        <f>_xlfn.XLOOKUP(L_CI[[#This Row],[MIS code]],L_Mis[MIS code],L_Mis[MIS name])</f>
        <v>Đào tạo lâm sàng (bác sỹ, chuyên viên y tế)</v>
      </c>
      <c r="I239" s="1" t="s">
        <v>1967</v>
      </c>
      <c r="K239" s="4">
        <v>0</v>
      </c>
      <c r="L239" s="4">
        <v>0</v>
      </c>
      <c r="M239" s="4" t="str">
        <v>708203_</v>
      </c>
      <c r="N239" s="4" t="str">
        <v>Đào tạo lâm sàng (bác sỹ, chuyên viên y tế)</v>
      </c>
      <c r="O239" s="4" t="str">
        <v>-</v>
      </c>
    </row>
    <row r="240" spans="3:15" x14ac:dyDescent="0.3">
      <c r="C240" s="1" t="s">
        <v>1366</v>
      </c>
      <c r="D240" s="1" t="s">
        <v>1367</v>
      </c>
      <c r="E240" s="1" t="s">
        <v>1191</v>
      </c>
      <c r="F240" s="1" t="s">
        <v>1135</v>
      </c>
      <c r="G240" s="1" t="s">
        <v>1913</v>
      </c>
      <c r="H240" t="str">
        <f>_xlfn.XLOOKUP(L_CI[[#This Row],[MIS code]],L_Mis[MIS code],L_Mis[MIS name])</f>
        <v>Đào tạo lâm sàng (bác sỹ, chuyên viên y tế)</v>
      </c>
      <c r="I240" s="1" t="s">
        <v>1967</v>
      </c>
      <c r="K240" s="4">
        <v>0</v>
      </c>
      <c r="L240" s="4">
        <v>0</v>
      </c>
      <c r="M240" s="4" t="str">
        <v>708301_</v>
      </c>
      <c r="N240" s="4" t="str">
        <v>Đào tạo lâm sàng (bác sỹ, chuyên viên y tế)</v>
      </c>
      <c r="O240" s="4" t="str">
        <v>-</v>
      </c>
    </row>
    <row r="241" spans="3:15" x14ac:dyDescent="0.3">
      <c r="C241" s="1" t="s">
        <v>1368</v>
      </c>
      <c r="D241" s="1" t="s">
        <v>1369</v>
      </c>
      <c r="E241" s="1" t="s">
        <v>1191</v>
      </c>
      <c r="F241" s="1" t="s">
        <v>1135</v>
      </c>
      <c r="G241" s="1" t="s">
        <v>1913</v>
      </c>
      <c r="H241" t="str">
        <f>_xlfn.XLOOKUP(L_CI[[#This Row],[MIS code]],L_Mis[MIS code],L_Mis[MIS name])</f>
        <v>Đào tạo lâm sàng (bác sỹ, chuyên viên y tế)</v>
      </c>
      <c r="I241" s="1" t="s">
        <v>1967</v>
      </c>
      <c r="K241" s="4">
        <v>0</v>
      </c>
      <c r="L241" s="4">
        <v>0</v>
      </c>
      <c r="M241" s="4" t="str">
        <v>708302_</v>
      </c>
      <c r="N241" s="4" t="str">
        <v>Đào tạo lâm sàng (bác sỹ, chuyên viên y tế)</v>
      </c>
      <c r="O241" s="4" t="str">
        <v>-</v>
      </c>
    </row>
    <row r="242" spans="3:15" x14ac:dyDescent="0.3">
      <c r="C242" s="1" t="s">
        <v>1370</v>
      </c>
      <c r="D242" s="1" t="s">
        <v>2018</v>
      </c>
      <c r="E242" s="1" t="s">
        <v>1191</v>
      </c>
      <c r="F242" s="1" t="s">
        <v>1135</v>
      </c>
      <c r="G242" s="1" t="s">
        <v>1913</v>
      </c>
      <c r="H242" t="str">
        <f>_xlfn.XLOOKUP(L_CI[[#This Row],[MIS code]],L_Mis[MIS code],L_Mis[MIS name])</f>
        <v>Đào tạo lâm sàng (bác sỹ, chuyên viên y tế)</v>
      </c>
      <c r="I242" s="1" t="s">
        <v>1967</v>
      </c>
      <c r="K242" s="4">
        <v>0</v>
      </c>
      <c r="L242" s="4">
        <v>0</v>
      </c>
      <c r="M242" s="4" t="str">
        <v>708303_</v>
      </c>
      <c r="N242" s="4" t="str">
        <v>Đào tạo lâm sàng (bác sỹ, chuyên viên y tế)</v>
      </c>
      <c r="O242" s="4" t="str">
        <v>-</v>
      </c>
    </row>
    <row r="243" spans="3:15" x14ac:dyDescent="0.3">
      <c r="C243" s="1" t="s">
        <v>1373</v>
      </c>
      <c r="D243" s="1" t="s">
        <v>2019</v>
      </c>
      <c r="E243" s="1" t="s">
        <v>1191</v>
      </c>
      <c r="F243" s="1" t="s">
        <v>1135</v>
      </c>
      <c r="G243" s="1" t="s">
        <v>1913</v>
      </c>
      <c r="H243" t="str">
        <f>_xlfn.XLOOKUP(L_CI[[#This Row],[MIS code]],L_Mis[MIS code],L_Mis[MIS name])</f>
        <v>Đào tạo lâm sàng (bác sỹ, chuyên viên y tế)</v>
      </c>
      <c r="I243" s="1" t="s">
        <v>1967</v>
      </c>
      <c r="K243" s="4">
        <v>0</v>
      </c>
      <c r="L243" s="4">
        <v>0</v>
      </c>
      <c r="M243" s="4" t="str">
        <v>708304_</v>
      </c>
      <c r="N243" s="4" t="str">
        <v>Đào tạo lâm sàng (bác sỹ, chuyên viên y tế)</v>
      </c>
      <c r="O243" s="4" t="str">
        <v>-</v>
      </c>
    </row>
    <row r="244" spans="3:15" x14ac:dyDescent="0.3">
      <c r="C244" s="1" t="s">
        <v>1374</v>
      </c>
      <c r="D244" s="1" t="s">
        <v>2020</v>
      </c>
      <c r="E244" s="1" t="s">
        <v>1191</v>
      </c>
      <c r="F244" s="1" t="s">
        <v>1135</v>
      </c>
      <c r="G244" s="1" t="s">
        <v>1913</v>
      </c>
      <c r="H244" t="str">
        <f>_xlfn.XLOOKUP(L_CI[[#This Row],[MIS code]],L_Mis[MIS code],L_Mis[MIS name])</f>
        <v>Đào tạo lâm sàng (bác sỹ, chuyên viên y tế)</v>
      </c>
      <c r="I244" s="1" t="s">
        <v>1967</v>
      </c>
      <c r="K244" s="4">
        <v>0</v>
      </c>
      <c r="L244" s="4">
        <v>0</v>
      </c>
      <c r="M244" s="4" t="str">
        <v>708901_</v>
      </c>
      <c r="N244" s="4" t="str">
        <v>Đào tạo lâm sàng (bác sỹ, chuyên viên y tế)</v>
      </c>
      <c r="O244" s="4" t="str">
        <v>-</v>
      </c>
    </row>
    <row r="245" spans="3:15" x14ac:dyDescent="0.3">
      <c r="C245" s="1" t="s">
        <v>1334</v>
      </c>
      <c r="D245" s="1" t="s">
        <v>1335</v>
      </c>
      <c r="E245" s="1" t="s">
        <v>1191</v>
      </c>
      <c r="F245" s="1" t="s">
        <v>1141</v>
      </c>
      <c r="G245" s="1" t="s">
        <v>1913</v>
      </c>
      <c r="H245" t="str">
        <f>_xlfn.XLOOKUP(L_CI[[#This Row],[MIS code]],L_Mis[MIS code],L_Mis[MIS name])</f>
        <v>Đào tạo phi lâm sàng</v>
      </c>
      <c r="I245" s="1" t="s">
        <v>1967</v>
      </c>
      <c r="K245" s="4">
        <v>0</v>
      </c>
      <c r="L245" s="4">
        <v>0</v>
      </c>
      <c r="M245" s="4" t="str">
        <v>709101_</v>
      </c>
      <c r="N245" s="4" t="str">
        <v>Đào tạo phi lâm sàng</v>
      </c>
      <c r="O245" s="4" t="str">
        <v>-</v>
      </c>
    </row>
    <row r="246" spans="3:15" x14ac:dyDescent="0.3">
      <c r="C246" s="1" t="s">
        <v>1340</v>
      </c>
      <c r="D246" s="1" t="s">
        <v>1341</v>
      </c>
      <c r="E246" s="1" t="s">
        <v>1191</v>
      </c>
      <c r="F246" s="1" t="s">
        <v>1141</v>
      </c>
      <c r="G246" s="1" t="s">
        <v>1913</v>
      </c>
      <c r="H246" t="str">
        <f>_xlfn.XLOOKUP(L_CI[[#This Row],[MIS code]],L_Mis[MIS code],L_Mis[MIS name])</f>
        <v>Đào tạo phi lâm sàng</v>
      </c>
      <c r="I246" s="1" t="s">
        <v>1967</v>
      </c>
      <c r="K246" s="4">
        <v>0</v>
      </c>
      <c r="L246" s="4">
        <v>0</v>
      </c>
      <c r="M246" s="4" t="str">
        <v>709102_</v>
      </c>
      <c r="N246" s="4" t="str">
        <v>Đào tạo phi lâm sàng</v>
      </c>
      <c r="O246" s="4" t="str">
        <v>-</v>
      </c>
    </row>
    <row r="247" spans="3:15" x14ac:dyDescent="0.3">
      <c r="C247" s="1" t="s">
        <v>1347</v>
      </c>
      <c r="D247" s="1" t="s">
        <v>1348</v>
      </c>
      <c r="E247" s="1" t="s">
        <v>1191</v>
      </c>
      <c r="F247" s="1" t="s">
        <v>1141</v>
      </c>
      <c r="G247" s="1" t="s">
        <v>1913</v>
      </c>
      <c r="H247" t="str">
        <f>_xlfn.XLOOKUP(L_CI[[#This Row],[MIS code]],L_Mis[MIS code],L_Mis[MIS name])</f>
        <v>Đào tạo phi lâm sàng</v>
      </c>
      <c r="I247" s="1" t="s">
        <v>1967</v>
      </c>
      <c r="K247" s="4">
        <v>0</v>
      </c>
      <c r="L247" s="4">
        <v>0</v>
      </c>
      <c r="M247" s="4" t="str">
        <v>709103_</v>
      </c>
      <c r="N247" s="4" t="str">
        <v>Đào tạo phi lâm sàng</v>
      </c>
      <c r="O247" s="4" t="str">
        <v>-</v>
      </c>
    </row>
    <row r="248" spans="3:15" x14ac:dyDescent="0.3">
      <c r="C248" s="1" t="s">
        <v>1353</v>
      </c>
      <c r="D248" s="1" t="s">
        <v>1354</v>
      </c>
      <c r="E248" s="1" t="s">
        <v>1191</v>
      </c>
      <c r="F248" s="1" t="s">
        <v>1141</v>
      </c>
      <c r="G248" s="1" t="s">
        <v>1913</v>
      </c>
      <c r="H248" t="str">
        <f>_xlfn.XLOOKUP(L_CI[[#This Row],[MIS code]],L_Mis[MIS code],L_Mis[MIS name])</f>
        <v>Đào tạo phi lâm sàng</v>
      </c>
      <c r="I248" s="1" t="s">
        <v>1967</v>
      </c>
      <c r="K248" s="4">
        <v>0</v>
      </c>
      <c r="L248" s="4">
        <v>0</v>
      </c>
      <c r="M248" s="4" t="str">
        <v>709104_</v>
      </c>
      <c r="N248" s="4" t="str">
        <v>Đào tạo phi lâm sàng</v>
      </c>
      <c r="O248" s="4" t="str">
        <v>-</v>
      </c>
    </row>
    <row r="249" spans="3:15" x14ac:dyDescent="0.3">
      <c r="C249" s="1" t="s">
        <v>1358</v>
      </c>
      <c r="D249" s="1" t="s">
        <v>2021</v>
      </c>
      <c r="E249" s="1" t="s">
        <v>1191</v>
      </c>
      <c r="F249" s="1" t="s">
        <v>1141</v>
      </c>
      <c r="G249" s="1" t="s">
        <v>1913</v>
      </c>
      <c r="H249" t="str">
        <f>_xlfn.XLOOKUP(L_CI[[#This Row],[MIS code]],L_Mis[MIS code],L_Mis[MIS name])</f>
        <v>Đào tạo phi lâm sàng</v>
      </c>
      <c r="I249" s="1" t="s">
        <v>1967</v>
      </c>
      <c r="K249" s="4">
        <v>0</v>
      </c>
      <c r="L249" s="4">
        <v>0</v>
      </c>
      <c r="M249" s="4" t="str">
        <v>709105_</v>
      </c>
      <c r="N249" s="4" t="str">
        <v>Đào tạo phi lâm sàng</v>
      </c>
      <c r="O249" s="4" t="str">
        <v>-</v>
      </c>
    </row>
    <row r="250" spans="3:15" x14ac:dyDescent="0.3">
      <c r="C250" s="1" t="s">
        <v>1364</v>
      </c>
      <c r="D250" s="1" t="s">
        <v>1365</v>
      </c>
      <c r="E250" s="1" t="s">
        <v>1191</v>
      </c>
      <c r="F250" s="1" t="s">
        <v>1141</v>
      </c>
      <c r="G250" s="1" t="s">
        <v>1913</v>
      </c>
      <c r="H250" t="str">
        <f>_xlfn.XLOOKUP(L_CI[[#This Row],[MIS code]],L_Mis[MIS code],L_Mis[MIS name])</f>
        <v>Đào tạo phi lâm sàng</v>
      </c>
      <c r="I250" s="1" t="s">
        <v>1967</v>
      </c>
      <c r="K250" s="4">
        <v>0</v>
      </c>
      <c r="L250" s="4">
        <v>0</v>
      </c>
      <c r="M250" s="4" t="str">
        <v>709119_</v>
      </c>
      <c r="N250" s="4" t="str">
        <v>Đào tạo phi lâm sàng</v>
      </c>
      <c r="O250" s="4" t="str">
        <v>-</v>
      </c>
    </row>
    <row r="251" spans="3:15" x14ac:dyDescent="0.3">
      <c r="C251" s="1" t="s">
        <v>1371</v>
      </c>
      <c r="D251" s="1" t="s">
        <v>1372</v>
      </c>
      <c r="E251" s="1" t="s">
        <v>1191</v>
      </c>
      <c r="F251" s="1" t="s">
        <v>1141</v>
      </c>
      <c r="G251" s="1" t="s">
        <v>1913</v>
      </c>
      <c r="H251" t="str">
        <f>_xlfn.XLOOKUP(L_CI[[#This Row],[MIS code]],L_Mis[MIS code],L_Mis[MIS name])</f>
        <v>Đào tạo phi lâm sàng</v>
      </c>
      <c r="I251" s="1" t="s">
        <v>1967</v>
      </c>
      <c r="K251" s="4">
        <v>0</v>
      </c>
      <c r="L251" s="4">
        <v>0</v>
      </c>
      <c r="M251" s="4" t="str">
        <v>709120_</v>
      </c>
      <c r="N251" s="4" t="str">
        <v>Đào tạo phi lâm sàng</v>
      </c>
      <c r="O251" s="4" t="str">
        <v>-</v>
      </c>
    </row>
    <row r="252" spans="3:15" x14ac:dyDescent="0.3">
      <c r="C252" s="1" t="s">
        <v>134</v>
      </c>
      <c r="D252" s="1" t="s">
        <v>2022</v>
      </c>
      <c r="E252" s="1" t="s">
        <v>1191</v>
      </c>
      <c r="F252" s="1" t="s">
        <v>1145</v>
      </c>
      <c r="G252" s="1" t="s">
        <v>1913</v>
      </c>
      <c r="H252" t="str">
        <f>_xlfn.XLOOKUP(L_CI[[#This Row],[MIS code]],L_Mis[MIS code],L_Mis[MIS name])</f>
        <v>Chi phí nghiên cứu</v>
      </c>
      <c r="I252" s="1" t="s">
        <v>1967</v>
      </c>
      <c r="K252" s="4">
        <v>0</v>
      </c>
      <c r="L252" s="4">
        <v>0</v>
      </c>
      <c r="M252" s="4" t="str">
        <v>709130_</v>
      </c>
      <c r="N252" s="4" t="str">
        <v>Chi phí nghiên cứu</v>
      </c>
      <c r="O252" s="4" t="str">
        <v>-</v>
      </c>
    </row>
    <row r="253" spans="3:15" x14ac:dyDescent="0.3">
      <c r="C253" s="1" t="s">
        <v>1577</v>
      </c>
      <c r="D253" s="1" t="s">
        <v>1578</v>
      </c>
      <c r="E253" s="1" t="s">
        <v>1191</v>
      </c>
      <c r="F253" s="1" t="s">
        <v>1153</v>
      </c>
      <c r="G253" s="1" t="s">
        <v>1913</v>
      </c>
      <c r="H253" t="str">
        <f>_xlfn.XLOOKUP(L_CI[[#This Row],[MIS code]],L_Mis[MIS code],L_Mis[MIS name])</f>
        <v>CAPEX công nghệ thông tin</v>
      </c>
      <c r="I253" s="1" t="s">
        <v>2023</v>
      </c>
      <c r="K253" s="4">
        <v>0</v>
      </c>
      <c r="L253" s="4">
        <v>0</v>
      </c>
      <c r="M253" s="4" t="str">
        <v>709190_</v>
      </c>
      <c r="N253" s="4" t="str">
        <v>CAPEX công nghệ thông tin</v>
      </c>
      <c r="O253" s="4" t="str">
        <v>-</v>
      </c>
    </row>
    <row r="254" spans="3:15" x14ac:dyDescent="0.3">
      <c r="C254" s="1" t="s">
        <v>1587</v>
      </c>
      <c r="D254" s="1" t="s">
        <v>1588</v>
      </c>
      <c r="E254" s="1" t="s">
        <v>1191</v>
      </c>
      <c r="F254" s="1" t="s">
        <v>1153</v>
      </c>
      <c r="G254" s="1" t="s">
        <v>1913</v>
      </c>
      <c r="H254" t="str">
        <f>_xlfn.XLOOKUP(L_CI[[#This Row],[MIS code]],L_Mis[MIS code],L_Mis[MIS name])</f>
        <v>CAPEX công nghệ thông tin</v>
      </c>
      <c r="I254" s="1" t="s">
        <v>2023</v>
      </c>
      <c r="K254" s="4">
        <v>0</v>
      </c>
      <c r="L254" s="4">
        <v>0</v>
      </c>
      <c r="M254" s="4" t="str">
        <v>709201_</v>
      </c>
      <c r="N254" s="4" t="str">
        <v>CAPEX công nghệ thông tin</v>
      </c>
      <c r="O254" s="4" t="str">
        <v>-</v>
      </c>
    </row>
    <row r="255" spans="3:15" x14ac:dyDescent="0.3">
      <c r="C255" s="1" t="s">
        <v>1595</v>
      </c>
      <c r="D255" s="1" t="s">
        <v>1596</v>
      </c>
      <c r="E255" s="1" t="s">
        <v>1191</v>
      </c>
      <c r="F255" s="1" t="s">
        <v>1153</v>
      </c>
      <c r="G255" s="1" t="s">
        <v>1913</v>
      </c>
      <c r="H255" t="str">
        <f>_xlfn.XLOOKUP(L_CI[[#This Row],[MIS code]],L_Mis[MIS code],L_Mis[MIS name])</f>
        <v>CAPEX công nghệ thông tin</v>
      </c>
      <c r="I255" s="1" t="s">
        <v>2023</v>
      </c>
      <c r="K255" s="4">
        <v>0</v>
      </c>
      <c r="L255" s="4">
        <v>0</v>
      </c>
      <c r="M255" s="4" t="str">
        <v>709202_</v>
      </c>
      <c r="N255" s="4" t="str">
        <v>CAPEX công nghệ thông tin</v>
      </c>
      <c r="O255" s="4" t="str">
        <v>-</v>
      </c>
    </row>
    <row r="256" spans="3:15" x14ac:dyDescent="0.3">
      <c r="C256" s="1" t="s">
        <v>1575</v>
      </c>
      <c r="D256" s="1" t="s">
        <v>1576</v>
      </c>
      <c r="E256" s="1" t="s">
        <v>1191</v>
      </c>
      <c r="F256" s="1" t="s">
        <v>1149</v>
      </c>
      <c r="G256" s="1" t="s">
        <v>1913</v>
      </c>
      <c r="H256" t="str">
        <f>_xlfn.XLOOKUP(L_CI[[#This Row],[MIS code]],L_Mis[MIS code],L_Mis[MIS name])</f>
        <v>CAPEX thiết bị kỹ thuật</v>
      </c>
      <c r="I256" s="1" t="s">
        <v>2023</v>
      </c>
      <c r="K256" s="4">
        <v>0</v>
      </c>
      <c r="L256" s="4">
        <v>0</v>
      </c>
      <c r="M256" s="4" t="str">
        <v>709301_</v>
      </c>
      <c r="N256" s="4" t="str">
        <v>CAPEX thiết bị kỹ thuật</v>
      </c>
      <c r="O256" s="4" t="str">
        <v>-</v>
      </c>
    </row>
    <row r="257" spans="3:15" x14ac:dyDescent="0.3">
      <c r="C257" s="1" t="s">
        <v>1579</v>
      </c>
      <c r="D257" s="1" t="s">
        <v>1580</v>
      </c>
      <c r="E257" s="1" t="s">
        <v>1191</v>
      </c>
      <c r="F257" s="1" t="s">
        <v>1151</v>
      </c>
      <c r="G257" s="1" t="s">
        <v>1913</v>
      </c>
      <c r="H257" t="str">
        <f>_xlfn.XLOOKUP(L_CI[[#This Row],[MIS code]],L_Mis[MIS code],L_Mis[MIS name])</f>
        <v>CAPEX nâng cấp cải tạo tòa nhà</v>
      </c>
      <c r="I257" s="1" t="s">
        <v>2023</v>
      </c>
      <c r="K257" s="4">
        <v>0</v>
      </c>
      <c r="L257" s="4">
        <v>0</v>
      </c>
      <c r="M257" s="4" t="str">
        <v>709401_</v>
      </c>
      <c r="N257" s="4" t="str">
        <v>CAPEX nâng cấp cải tạo tòa nhà</v>
      </c>
      <c r="O257" s="4" t="str">
        <v>-</v>
      </c>
    </row>
    <row r="258" spans="3:15" x14ac:dyDescent="0.3">
      <c r="C258" s="1" t="s">
        <v>1573</v>
      </c>
      <c r="D258" s="1" t="s">
        <v>1574</v>
      </c>
      <c r="E258" s="1" t="s">
        <v>1191</v>
      </c>
      <c r="F258" s="1" t="s">
        <v>1147</v>
      </c>
      <c r="G258" s="1" t="s">
        <v>1913</v>
      </c>
      <c r="H258" t="str">
        <f>_xlfn.XLOOKUP(L_CI[[#This Row],[MIS code]],L_Mis[MIS code],L_Mis[MIS name])</f>
        <v>CAPEX thiết bị y tế</v>
      </c>
      <c r="I258" s="1" t="s">
        <v>2023</v>
      </c>
      <c r="K258" s="4">
        <v>0</v>
      </c>
      <c r="L258" s="4">
        <v>0</v>
      </c>
      <c r="M258" s="4" t="str">
        <v>709501_</v>
      </c>
      <c r="N258" s="4" t="str">
        <v>CAPEX thiết bị y tế</v>
      </c>
      <c r="O258" s="4" t="str">
        <v>-</v>
      </c>
    </row>
    <row r="259" spans="3:15" x14ac:dyDescent="0.3">
      <c r="C259" s="1" t="s">
        <v>1581</v>
      </c>
      <c r="D259" s="1" t="s">
        <v>1582</v>
      </c>
      <c r="E259" s="1" t="s">
        <v>1191</v>
      </c>
      <c r="F259" s="1" t="s">
        <v>1155</v>
      </c>
      <c r="G259" s="1" t="s">
        <v>1913</v>
      </c>
      <c r="H259" t="str">
        <f>_xlfn.XLOOKUP(L_CI[[#This Row],[MIS code]],L_Mis[MIS code],L_Mis[MIS name])</f>
        <v>CAPEX phương tiện vận tải</v>
      </c>
      <c r="I259" s="1" t="s">
        <v>2023</v>
      </c>
      <c r="K259" s="4">
        <v>0</v>
      </c>
      <c r="L259" s="4">
        <v>0</v>
      </c>
      <c r="M259" s="4" t="str">
        <v>709601_</v>
      </c>
      <c r="N259" s="4" t="str">
        <v>CAPEX phương tiện vận tải</v>
      </c>
      <c r="O259" s="4" t="str">
        <v>-</v>
      </c>
    </row>
    <row r="260" spans="3:15" x14ac:dyDescent="0.3">
      <c r="C260" s="1" t="s">
        <v>1583</v>
      </c>
      <c r="D260" s="1" t="s">
        <v>1584</v>
      </c>
      <c r="E260" s="1" t="s">
        <v>1191</v>
      </c>
      <c r="F260" s="1" t="s">
        <v>1157</v>
      </c>
      <c r="G260" s="1" t="s">
        <v>1913</v>
      </c>
      <c r="H260" t="str">
        <f>_xlfn.XLOOKUP(L_CI[[#This Row],[MIS code]],L_Mis[MIS code],L_Mis[MIS name])</f>
        <v>CAPEX khác (giặt là, thiết bị văn phòng, bếp,…)</v>
      </c>
      <c r="I260" s="1" t="s">
        <v>2023</v>
      </c>
      <c r="K260" s="4">
        <v>0</v>
      </c>
      <c r="L260" s="4">
        <v>0</v>
      </c>
      <c r="M260" s="4" t="str">
        <v>709602_</v>
      </c>
      <c r="N260" s="4" t="str">
        <v>CAPEX khác (giặt là, thiết bị văn phòng, bếp,…)</v>
      </c>
      <c r="O260" s="4" t="str">
        <v>-</v>
      </c>
    </row>
    <row r="261" spans="3:15" x14ac:dyDescent="0.3">
      <c r="C261" s="1" t="s">
        <v>1585</v>
      </c>
      <c r="D261" s="1" t="s">
        <v>1586</v>
      </c>
      <c r="E261" s="1" t="s">
        <v>1191</v>
      </c>
      <c r="F261" s="1" t="s">
        <v>1157</v>
      </c>
      <c r="G261" s="1" t="s">
        <v>1913</v>
      </c>
      <c r="H261" t="str">
        <f>_xlfn.XLOOKUP(L_CI[[#This Row],[MIS code]],L_Mis[MIS code],L_Mis[MIS name])</f>
        <v>CAPEX khác (giặt là, thiết bị văn phòng, bếp,…)</v>
      </c>
      <c r="I261" s="1" t="s">
        <v>2023</v>
      </c>
      <c r="K261" s="4">
        <v>0</v>
      </c>
      <c r="L261" s="4">
        <v>0</v>
      </c>
      <c r="M261" s="4" t="str">
        <v>709603_</v>
      </c>
      <c r="N261" s="4" t="str">
        <v>CAPEX khác (giặt là, thiết bị văn phòng, bếp,…)</v>
      </c>
      <c r="O261" s="4" t="str">
        <v>-</v>
      </c>
    </row>
    <row r="262" spans="3:15" x14ac:dyDescent="0.3">
      <c r="C262" s="1" t="s">
        <v>1589</v>
      </c>
      <c r="D262" s="1" t="s">
        <v>1590</v>
      </c>
      <c r="E262" s="1" t="s">
        <v>1191</v>
      </c>
      <c r="F262" s="1" t="s">
        <v>1157</v>
      </c>
      <c r="G262" s="1" t="s">
        <v>1913</v>
      </c>
      <c r="H262" t="str">
        <f>_xlfn.XLOOKUP(L_CI[[#This Row],[MIS code]],L_Mis[MIS code],L_Mis[MIS name])</f>
        <v>CAPEX khác (giặt là, thiết bị văn phòng, bếp,…)</v>
      </c>
      <c r="I262" s="1" t="s">
        <v>2023</v>
      </c>
      <c r="K262" s="4">
        <v>0</v>
      </c>
      <c r="L262" s="4">
        <v>0</v>
      </c>
      <c r="M262" s="4" t="str">
        <v>709701_</v>
      </c>
      <c r="N262" s="4" t="str">
        <v>CAPEX khác (giặt là, thiết bị văn phòng, bếp,…)</v>
      </c>
      <c r="O262" s="4" t="str">
        <v>-</v>
      </c>
    </row>
    <row r="263" spans="3:15" x14ac:dyDescent="0.3">
      <c r="C263" s="1" t="s">
        <v>1591</v>
      </c>
      <c r="D263" s="1" t="s">
        <v>1592</v>
      </c>
      <c r="E263" s="1" t="s">
        <v>1191</v>
      </c>
      <c r="F263" s="1" t="s">
        <v>1157</v>
      </c>
      <c r="G263" s="1" t="s">
        <v>1913</v>
      </c>
      <c r="H263" t="str">
        <f>_xlfn.XLOOKUP(L_CI[[#This Row],[MIS code]],L_Mis[MIS code],L_Mis[MIS name])</f>
        <v>CAPEX khác (giặt là, thiết bị văn phòng, bếp,…)</v>
      </c>
      <c r="I263" s="1" t="s">
        <v>2023</v>
      </c>
      <c r="K263" s="4">
        <v>0</v>
      </c>
      <c r="L263" s="4">
        <v>0</v>
      </c>
      <c r="M263" s="4" t="str">
        <v>709990_</v>
      </c>
      <c r="N263" s="4" t="str">
        <v>CAPEX khác (giặt là, thiết bị văn phòng, bếp,…)</v>
      </c>
      <c r="O263" s="4" t="str">
        <v>-</v>
      </c>
    </row>
    <row r="264" spans="3:15" x14ac:dyDescent="0.3">
      <c r="C264" s="1" t="s">
        <v>1593</v>
      </c>
      <c r="D264" s="1" t="s">
        <v>1594</v>
      </c>
      <c r="E264" s="1" t="s">
        <v>1191</v>
      </c>
      <c r="F264" s="1" t="s">
        <v>1157</v>
      </c>
      <c r="G264" s="1" t="s">
        <v>1913</v>
      </c>
      <c r="H264" t="str">
        <f>_xlfn.XLOOKUP(L_CI[[#This Row],[MIS code]],L_Mis[MIS code],L_Mis[MIS name])</f>
        <v>CAPEX khác (giặt là, thiết bị văn phòng, bếp,…)</v>
      </c>
      <c r="I264" s="1" t="s">
        <v>2023</v>
      </c>
      <c r="K264" s="4">
        <v>0</v>
      </c>
      <c r="L264" s="4">
        <v>0</v>
      </c>
      <c r="M264" s="4" t="str">
        <v>720201_</v>
      </c>
      <c r="N264" s="4" t="str">
        <v>CAPEX khác (giặt là, thiết bị văn phòng, bếp,…)</v>
      </c>
      <c r="O264" s="4" t="str">
        <v>-</v>
      </c>
    </row>
    <row r="265" spans="3:15" x14ac:dyDescent="0.3">
      <c r="C265" s="1" t="s">
        <v>1597</v>
      </c>
      <c r="D265" s="1" t="s">
        <v>1598</v>
      </c>
      <c r="E265" s="1" t="s">
        <v>1191</v>
      </c>
      <c r="F265" s="1" t="s">
        <v>1159</v>
      </c>
      <c r="G265" s="1" t="s">
        <v>1913</v>
      </c>
      <c r="H265" t="str">
        <f>_xlfn.XLOOKUP(L_CI[[#This Row],[MIS code]],L_Mis[MIS code],L_Mis[MIS name])</f>
        <v>CCDC đầu tư</v>
      </c>
      <c r="I265" s="1" t="s">
        <v>2023</v>
      </c>
      <c r="K265" s="4">
        <v>0</v>
      </c>
      <c r="L265" s="4">
        <v>0</v>
      </c>
      <c r="M265" s="4" t="str">
        <v>720901_</v>
      </c>
      <c r="N265" s="4" t="str">
        <v>CCDC đầu tư</v>
      </c>
      <c r="O265" s="4" t="str">
        <v>-</v>
      </c>
    </row>
    <row r="266" spans="3:15" x14ac:dyDescent="0.3">
      <c r="C266" s="1" t="s">
        <v>1599</v>
      </c>
      <c r="D266" s="1" t="s">
        <v>1600</v>
      </c>
      <c r="E266" s="1" t="s">
        <v>1191</v>
      </c>
      <c r="F266" s="1" t="s">
        <v>1159</v>
      </c>
      <c r="G266" s="1" t="s">
        <v>1913</v>
      </c>
      <c r="H266" t="str">
        <f>_xlfn.XLOOKUP(L_CI[[#This Row],[MIS code]],L_Mis[MIS code],L_Mis[MIS name])</f>
        <v>CCDC đầu tư</v>
      </c>
      <c r="I266" s="1" t="s">
        <v>2023</v>
      </c>
      <c r="K266" s="4">
        <v>0</v>
      </c>
      <c r="L266" s="4">
        <v>0</v>
      </c>
      <c r="M266" s="4" t="str">
        <v>722110_</v>
      </c>
      <c r="N266" s="4" t="str">
        <v>CCDC đầu tư</v>
      </c>
      <c r="O266" s="4" t="str">
        <v>-</v>
      </c>
    </row>
    <row r="267" spans="3:15" x14ac:dyDescent="0.3">
      <c r="C267" s="1" t="s">
        <v>1601</v>
      </c>
      <c r="D267" s="1" t="s">
        <v>1602</v>
      </c>
      <c r="E267" s="1" t="s">
        <v>1191</v>
      </c>
      <c r="F267" s="1" t="s">
        <v>1159</v>
      </c>
      <c r="G267" s="1" t="s">
        <v>1913</v>
      </c>
      <c r="H267" t="str">
        <f>_xlfn.XLOOKUP(L_CI[[#This Row],[MIS code]],L_Mis[MIS code],L_Mis[MIS name])</f>
        <v>CCDC đầu tư</v>
      </c>
      <c r="I267" s="1" t="s">
        <v>2023</v>
      </c>
      <c r="K267" s="4">
        <v>0</v>
      </c>
      <c r="L267" s="4">
        <v>0</v>
      </c>
      <c r="M267" s="4" t="str">
        <v>722120_</v>
      </c>
      <c r="N267" s="4" t="str">
        <v>CCDC đầu tư</v>
      </c>
      <c r="O267" s="4" t="str">
        <v>-</v>
      </c>
    </row>
    <row r="268" spans="3:15" x14ac:dyDescent="0.3">
      <c r="C268" s="1" t="s">
        <v>1603</v>
      </c>
      <c r="D268" s="1" t="s">
        <v>1604</v>
      </c>
      <c r="E268" s="1" t="s">
        <v>1191</v>
      </c>
      <c r="F268" s="1" t="s">
        <v>1159</v>
      </c>
      <c r="G268" s="1" t="s">
        <v>1913</v>
      </c>
      <c r="H268" t="str">
        <f>_xlfn.XLOOKUP(L_CI[[#This Row],[MIS code]],L_Mis[MIS code],L_Mis[MIS name])</f>
        <v>CCDC đầu tư</v>
      </c>
      <c r="I268" s="1" t="s">
        <v>2023</v>
      </c>
      <c r="K268" s="4">
        <v>0</v>
      </c>
      <c r="L268" s="4">
        <v>0</v>
      </c>
      <c r="M268" s="4" t="str">
        <v>722130_</v>
      </c>
      <c r="N268" s="4" t="str">
        <v>CCDC đầu tư</v>
      </c>
      <c r="O268" s="4" t="str">
        <v>-</v>
      </c>
    </row>
    <row r="269" spans="3:15" x14ac:dyDescent="0.3">
      <c r="C269" s="1" t="s">
        <v>1605</v>
      </c>
      <c r="D269" s="1" t="s">
        <v>1606</v>
      </c>
      <c r="E269" s="1" t="s">
        <v>1191</v>
      </c>
      <c r="F269" s="1" t="s">
        <v>1159</v>
      </c>
      <c r="G269" s="1" t="s">
        <v>1913</v>
      </c>
      <c r="H269" t="str">
        <f>_xlfn.XLOOKUP(L_CI[[#This Row],[MIS code]],L_Mis[MIS code],L_Mis[MIS name])</f>
        <v>CCDC đầu tư</v>
      </c>
      <c r="I269" s="1" t="s">
        <v>2023</v>
      </c>
      <c r="K269" s="4">
        <v>0</v>
      </c>
      <c r="L269" s="4">
        <v>0</v>
      </c>
      <c r="M269" s="4" t="str">
        <v>722140_</v>
      </c>
      <c r="N269" s="4" t="str">
        <v>CCDC đầu tư</v>
      </c>
      <c r="O269" s="4" t="str">
        <v>-</v>
      </c>
    </row>
    <row r="270" spans="3:15" x14ac:dyDescent="0.3">
      <c r="C270" s="1" t="s">
        <v>1607</v>
      </c>
      <c r="D270" s="1" t="s">
        <v>1608</v>
      </c>
      <c r="E270" s="1" t="s">
        <v>1191</v>
      </c>
      <c r="F270" s="1" t="s">
        <v>1159</v>
      </c>
      <c r="G270" s="1" t="s">
        <v>1913</v>
      </c>
      <c r="H270" t="str">
        <f>_xlfn.XLOOKUP(L_CI[[#This Row],[MIS code]],L_Mis[MIS code],L_Mis[MIS name])</f>
        <v>CCDC đầu tư</v>
      </c>
      <c r="I270" s="1" t="s">
        <v>2023</v>
      </c>
      <c r="K270" s="4">
        <v>0</v>
      </c>
      <c r="L270" s="4">
        <v>0</v>
      </c>
      <c r="M270" s="4" t="str">
        <v>722170_</v>
      </c>
      <c r="N270" s="4" t="str">
        <v>CCDC đầu tư</v>
      </c>
      <c r="O270" s="4" t="str">
        <v>-</v>
      </c>
    </row>
    <row r="271" spans="3:15" x14ac:dyDescent="0.3">
      <c r="C271" s="1" t="s">
        <v>1609</v>
      </c>
      <c r="D271" s="1" t="s">
        <v>1610</v>
      </c>
      <c r="E271" s="1" t="s">
        <v>1191</v>
      </c>
      <c r="F271" s="1" t="s">
        <v>1159</v>
      </c>
      <c r="G271" s="1" t="s">
        <v>1913</v>
      </c>
      <c r="H271" t="str">
        <f>_xlfn.XLOOKUP(L_CI[[#This Row],[MIS code]],L_Mis[MIS code],L_Mis[MIS name])</f>
        <v>CCDC đầu tư</v>
      </c>
      <c r="I271" s="1" t="s">
        <v>2023</v>
      </c>
      <c r="K271" s="4">
        <v>0</v>
      </c>
      <c r="L271" s="4">
        <v>0</v>
      </c>
      <c r="M271" s="4" t="str">
        <v>722180_</v>
      </c>
      <c r="N271" s="4" t="str">
        <v>CCDC đầu tư</v>
      </c>
      <c r="O271" s="4" t="str">
        <v>-</v>
      </c>
    </row>
    <row r="272" spans="3:15" x14ac:dyDescent="0.3">
      <c r="C272" s="1" t="s">
        <v>1611</v>
      </c>
      <c r="D272" s="1" t="s">
        <v>1612</v>
      </c>
      <c r="E272" s="1" t="s">
        <v>1191</v>
      </c>
      <c r="F272" s="1" t="s">
        <v>1159</v>
      </c>
      <c r="G272" s="1" t="s">
        <v>1913</v>
      </c>
      <c r="H272" t="str">
        <f>_xlfn.XLOOKUP(L_CI[[#This Row],[MIS code]],L_Mis[MIS code],L_Mis[MIS name])</f>
        <v>CCDC đầu tư</v>
      </c>
      <c r="I272" s="1" t="s">
        <v>2023</v>
      </c>
      <c r="K272" s="4">
        <v>0</v>
      </c>
      <c r="L272" s="4">
        <v>0</v>
      </c>
      <c r="M272" s="4" t="str">
        <v>722190_</v>
      </c>
      <c r="N272" s="4" t="str">
        <v>CCDC đầu tư</v>
      </c>
      <c r="O272" s="4" t="str">
        <v>-</v>
      </c>
    </row>
    <row r="273" spans="3:15" x14ac:dyDescent="0.3">
      <c r="C273" s="1" t="s">
        <v>1613</v>
      </c>
      <c r="D273" s="1" t="s">
        <v>1614</v>
      </c>
      <c r="E273" s="1" t="s">
        <v>1191</v>
      </c>
      <c r="F273" s="1" t="s">
        <v>1159</v>
      </c>
      <c r="G273" s="1" t="s">
        <v>1913</v>
      </c>
      <c r="H273" t="str">
        <f>_xlfn.XLOOKUP(L_CI[[#This Row],[MIS code]],L_Mis[MIS code],L_Mis[MIS name])</f>
        <v>CCDC đầu tư</v>
      </c>
      <c r="I273" s="1" t="s">
        <v>2023</v>
      </c>
      <c r="K273" s="4">
        <v>0</v>
      </c>
      <c r="L273" s="4">
        <v>0</v>
      </c>
      <c r="M273" s="4" t="str">
        <v>722201_</v>
      </c>
      <c r="N273" s="4" t="str">
        <v>CCDC đầu tư</v>
      </c>
      <c r="O273" s="4" t="str">
        <v>-</v>
      </c>
    </row>
    <row r="274" spans="3:15" x14ac:dyDescent="0.3">
      <c r="C274" s="1" t="s">
        <v>1615</v>
      </c>
      <c r="D274" s="1" t="s">
        <v>1616</v>
      </c>
      <c r="E274" s="1" t="s">
        <v>1191</v>
      </c>
      <c r="F274" s="1" t="s">
        <v>1159</v>
      </c>
      <c r="G274" s="1" t="s">
        <v>1913</v>
      </c>
      <c r="H274" t="str">
        <f>_xlfn.XLOOKUP(L_CI[[#This Row],[MIS code]],L_Mis[MIS code],L_Mis[MIS name])</f>
        <v>CCDC đầu tư</v>
      </c>
      <c r="I274" s="1" t="s">
        <v>2023</v>
      </c>
      <c r="K274" s="4">
        <v>0</v>
      </c>
      <c r="L274" s="4">
        <v>0</v>
      </c>
      <c r="M274" s="4" t="str">
        <v>722202_</v>
      </c>
      <c r="N274" s="4" t="str">
        <v>CCDC đầu tư</v>
      </c>
      <c r="O274" s="4" t="str">
        <v>-</v>
      </c>
    </row>
    <row r="275" spans="3:15" x14ac:dyDescent="0.3">
      <c r="C275" s="1" t="s">
        <v>1617</v>
      </c>
      <c r="D275" s="1" t="s">
        <v>1618</v>
      </c>
      <c r="E275" s="1" t="s">
        <v>1191</v>
      </c>
      <c r="F275" s="1" t="s">
        <v>1159</v>
      </c>
      <c r="G275" s="1" t="s">
        <v>1913</v>
      </c>
      <c r="H275" t="str">
        <f>_xlfn.XLOOKUP(L_CI[[#This Row],[MIS code]],L_Mis[MIS code],L_Mis[MIS name])</f>
        <v>CCDC đầu tư</v>
      </c>
      <c r="I275" s="1" t="s">
        <v>2023</v>
      </c>
      <c r="K275" s="4">
        <v>0</v>
      </c>
      <c r="L275" s="4">
        <v>0</v>
      </c>
      <c r="M275" s="4" t="str">
        <v>722203_</v>
      </c>
      <c r="N275" s="4" t="str">
        <v>CCDC đầu tư</v>
      </c>
      <c r="O275" s="4" t="str">
        <v>-</v>
      </c>
    </row>
    <row r="276" spans="3:15" x14ac:dyDescent="0.3">
      <c r="C276" s="1" t="s">
        <v>1642</v>
      </c>
      <c r="D276" s="1" t="s">
        <v>1643</v>
      </c>
      <c r="E276" s="1" t="s">
        <v>1194</v>
      </c>
      <c r="F276" s="1" t="s">
        <v>1187</v>
      </c>
      <c r="G276" s="1"/>
      <c r="H276" t="str">
        <f>_xlfn.XLOOKUP(L_CI[[#This Row],[MIS code]],L_Mis[MIS code],L_Mis[MIS name])</f>
        <v>Chỉ tiêu hoạt động</v>
      </c>
      <c r="I276" s="1" t="s">
        <v>2026</v>
      </c>
      <c r="K276" s="4">
        <v>0</v>
      </c>
      <c r="L276" s="4">
        <v>0</v>
      </c>
      <c r="M276" s="4" t="str">
        <v>722204_</v>
      </c>
      <c r="N276" s="4" t="str">
        <v>Chỉ tiêu hoạt động</v>
      </c>
      <c r="O276" s="4" t="str">
        <v>-</v>
      </c>
    </row>
    <row r="277" spans="3:15" x14ac:dyDescent="0.3">
      <c r="C277" s="1" t="s">
        <v>1644</v>
      </c>
      <c r="D277" s="1" t="s">
        <v>1645</v>
      </c>
      <c r="E277" s="1" t="s">
        <v>1194</v>
      </c>
      <c r="F277" s="1" t="s">
        <v>1187</v>
      </c>
      <c r="G277" s="1"/>
      <c r="H277" t="str">
        <f>_xlfn.XLOOKUP(L_CI[[#This Row],[MIS code]],L_Mis[MIS code],L_Mis[MIS name])</f>
        <v>Chỉ tiêu hoạt động</v>
      </c>
      <c r="I277" s="1" t="s">
        <v>2026</v>
      </c>
      <c r="K277" s="4">
        <v>0</v>
      </c>
      <c r="L277" s="4">
        <v>0</v>
      </c>
      <c r="M277" s="4" t="str">
        <v>722205_</v>
      </c>
      <c r="N277" s="4" t="str">
        <v>Chỉ tiêu hoạt động</v>
      </c>
      <c r="O277" s="4" t="str">
        <v>-</v>
      </c>
    </row>
    <row r="278" spans="3:15" x14ac:dyDescent="0.3">
      <c r="C278" s="1" t="s">
        <v>1646</v>
      </c>
      <c r="D278" s="1" t="s">
        <v>1647</v>
      </c>
      <c r="E278" s="1" t="s">
        <v>1194</v>
      </c>
      <c r="F278" s="1" t="s">
        <v>1187</v>
      </c>
      <c r="G278" s="1"/>
      <c r="H278" t="str">
        <f>_xlfn.XLOOKUP(L_CI[[#This Row],[MIS code]],L_Mis[MIS code],L_Mis[MIS name])</f>
        <v>Chỉ tiêu hoạt động</v>
      </c>
      <c r="I278" s="1" t="s">
        <v>2026</v>
      </c>
      <c r="K278" s="4">
        <v>0</v>
      </c>
      <c r="L278" s="4">
        <v>0</v>
      </c>
      <c r="M278" s="4" t="str">
        <v>722311_</v>
      </c>
      <c r="N278" s="4" t="str">
        <v>Chỉ tiêu hoạt động</v>
      </c>
      <c r="O278" s="4" t="str">
        <v>-</v>
      </c>
    </row>
    <row r="279" spans="3:15" x14ac:dyDescent="0.3">
      <c r="C279" s="1" t="s">
        <v>1648</v>
      </c>
      <c r="D279" s="1" t="s">
        <v>1649</v>
      </c>
      <c r="E279" s="1" t="s">
        <v>1194</v>
      </c>
      <c r="F279" s="1" t="s">
        <v>1187</v>
      </c>
      <c r="G279" s="1"/>
      <c r="H279" t="str">
        <f>_xlfn.XLOOKUP(L_CI[[#This Row],[MIS code]],L_Mis[MIS code],L_Mis[MIS name])</f>
        <v>Chỉ tiêu hoạt động</v>
      </c>
      <c r="I279" s="1" t="s">
        <v>2026</v>
      </c>
      <c r="K279" s="4">
        <v>0</v>
      </c>
      <c r="L279" s="4">
        <v>0</v>
      </c>
      <c r="M279" s="4" t="str">
        <v>722312_</v>
      </c>
      <c r="N279" s="4" t="str">
        <v>Chỉ tiêu hoạt động</v>
      </c>
      <c r="O279" s="4" t="str">
        <v>-</v>
      </c>
    </row>
    <row r="280" spans="3:15" x14ac:dyDescent="0.3">
      <c r="C280" s="1" t="s">
        <v>1650</v>
      </c>
      <c r="D280" s="1" t="s">
        <v>1651</v>
      </c>
      <c r="E280" s="1" t="s">
        <v>1194</v>
      </c>
      <c r="F280" s="1" t="s">
        <v>1187</v>
      </c>
      <c r="G280" s="1"/>
      <c r="H280" t="str">
        <f>_xlfn.XLOOKUP(L_CI[[#This Row],[MIS code]],L_Mis[MIS code],L_Mis[MIS name])</f>
        <v>Chỉ tiêu hoạt động</v>
      </c>
      <c r="I280" s="1" t="s">
        <v>2026</v>
      </c>
      <c r="K280" s="4">
        <v>0</v>
      </c>
      <c r="L280" s="4">
        <v>0</v>
      </c>
      <c r="M280" s="4" t="str">
        <v>722313_</v>
      </c>
      <c r="N280" s="4" t="str">
        <v>Chỉ tiêu hoạt động</v>
      </c>
      <c r="O280" s="4" t="str">
        <v>-</v>
      </c>
    </row>
    <row r="281" spans="3:15" x14ac:dyDescent="0.3">
      <c r="C281" s="1" t="s">
        <v>1652</v>
      </c>
      <c r="D281" s="1" t="s">
        <v>1653</v>
      </c>
      <c r="E281" s="1" t="s">
        <v>1194</v>
      </c>
      <c r="F281" s="1" t="s">
        <v>1187</v>
      </c>
      <c r="G281" s="1"/>
      <c r="H281" t="str">
        <f>_xlfn.XLOOKUP(L_CI[[#This Row],[MIS code]],L_Mis[MIS code],L_Mis[MIS name])</f>
        <v>Chỉ tiêu hoạt động</v>
      </c>
      <c r="I281" s="1" t="s">
        <v>2026</v>
      </c>
      <c r="K281" s="4">
        <v>0</v>
      </c>
      <c r="L281" s="4">
        <v>0</v>
      </c>
      <c r="M281" s="4" t="str">
        <v>722321_</v>
      </c>
      <c r="N281" s="4" t="str">
        <v>Chỉ tiêu hoạt động</v>
      </c>
      <c r="O281" s="4" t="str">
        <v>-</v>
      </c>
    </row>
    <row r="282" spans="3:15" x14ac:dyDescent="0.3">
      <c r="C282" s="1" t="s">
        <v>1654</v>
      </c>
      <c r="D282" s="1" t="s">
        <v>1655</v>
      </c>
      <c r="E282" s="1" t="s">
        <v>1194</v>
      </c>
      <c r="F282" s="1" t="s">
        <v>1187</v>
      </c>
      <c r="G282" s="1"/>
      <c r="H282" t="str">
        <f>_xlfn.XLOOKUP(L_CI[[#This Row],[MIS code]],L_Mis[MIS code],L_Mis[MIS name])</f>
        <v>Chỉ tiêu hoạt động</v>
      </c>
      <c r="I282" s="1" t="s">
        <v>2026</v>
      </c>
      <c r="K282" s="4">
        <v>0</v>
      </c>
      <c r="L282" s="4">
        <v>0</v>
      </c>
      <c r="M282" s="4" t="str">
        <v>722322_</v>
      </c>
      <c r="N282" s="4" t="str">
        <v>Chỉ tiêu hoạt động</v>
      </c>
      <c r="O282" s="4" t="str">
        <v>-</v>
      </c>
    </row>
    <row r="283" spans="3:15" x14ac:dyDescent="0.3">
      <c r="C283" s="1" t="s">
        <v>1656</v>
      </c>
      <c r="D283" s="1" t="s">
        <v>1657</v>
      </c>
      <c r="E283" s="1" t="s">
        <v>1194</v>
      </c>
      <c r="F283" s="1" t="s">
        <v>1187</v>
      </c>
      <c r="G283" s="1"/>
      <c r="H283" t="str">
        <f>_xlfn.XLOOKUP(L_CI[[#This Row],[MIS code]],L_Mis[MIS code],L_Mis[MIS name])</f>
        <v>Chỉ tiêu hoạt động</v>
      </c>
      <c r="I283" s="1" t="s">
        <v>2027</v>
      </c>
      <c r="K283" s="4">
        <v>0</v>
      </c>
      <c r="L283" s="4">
        <v>0</v>
      </c>
      <c r="M283" s="4" t="str">
        <v>722323_</v>
      </c>
      <c r="N283" s="4" t="str">
        <v>Chỉ tiêu hoạt động</v>
      </c>
      <c r="O283" s="4" t="str">
        <v>-</v>
      </c>
    </row>
    <row r="284" spans="3:15" x14ac:dyDescent="0.3">
      <c r="C284" s="1" t="s">
        <v>1658</v>
      </c>
      <c r="D284" s="1" t="s">
        <v>1659</v>
      </c>
      <c r="E284" s="1" t="s">
        <v>1194</v>
      </c>
      <c r="F284" s="1" t="s">
        <v>1187</v>
      </c>
      <c r="G284" s="1"/>
      <c r="H284" t="str">
        <f>_xlfn.XLOOKUP(L_CI[[#This Row],[MIS code]],L_Mis[MIS code],L_Mis[MIS name])</f>
        <v>Chỉ tiêu hoạt động</v>
      </c>
      <c r="I284" s="1" t="s">
        <v>2027</v>
      </c>
      <c r="K284" s="4">
        <v>0</v>
      </c>
      <c r="L284" s="4">
        <v>0</v>
      </c>
      <c r="M284" s="4" t="str">
        <v>722324_</v>
      </c>
      <c r="N284" s="4" t="str">
        <v>Chỉ tiêu hoạt động</v>
      </c>
      <c r="O284" s="4" t="str">
        <v>-</v>
      </c>
    </row>
    <row r="285" spans="3:15" x14ac:dyDescent="0.3">
      <c r="C285" s="1" t="s">
        <v>1660</v>
      </c>
      <c r="D285" s="1" t="s">
        <v>1661</v>
      </c>
      <c r="E285" s="1" t="s">
        <v>1194</v>
      </c>
      <c r="F285" s="1" t="s">
        <v>1187</v>
      </c>
      <c r="G285" s="1"/>
      <c r="H285" t="str">
        <f>_xlfn.XLOOKUP(L_CI[[#This Row],[MIS code]],L_Mis[MIS code],L_Mis[MIS name])</f>
        <v>Chỉ tiêu hoạt động</v>
      </c>
      <c r="I285" s="1" t="s">
        <v>2027</v>
      </c>
      <c r="K285" s="4">
        <v>0</v>
      </c>
      <c r="L285" s="4">
        <v>0</v>
      </c>
      <c r="M285" s="4" t="str">
        <v>722331_</v>
      </c>
      <c r="N285" s="4" t="str">
        <v>Chỉ tiêu hoạt động</v>
      </c>
      <c r="O285" s="4" t="str">
        <v>-</v>
      </c>
    </row>
    <row r="286" spans="3:15" x14ac:dyDescent="0.3">
      <c r="C286" s="1" t="s">
        <v>1662</v>
      </c>
      <c r="D286" s="1" t="s">
        <v>1663</v>
      </c>
      <c r="E286" s="1" t="s">
        <v>1194</v>
      </c>
      <c r="F286" s="1" t="s">
        <v>1187</v>
      </c>
      <c r="G286" s="1"/>
      <c r="H286" t="str">
        <f>_xlfn.XLOOKUP(L_CI[[#This Row],[MIS code]],L_Mis[MIS code],L_Mis[MIS name])</f>
        <v>Chỉ tiêu hoạt động</v>
      </c>
      <c r="I286" s="1" t="s">
        <v>2027</v>
      </c>
      <c r="K286" s="4">
        <v>0</v>
      </c>
      <c r="L286" s="4">
        <v>0</v>
      </c>
      <c r="M286" s="4" t="str">
        <v>722332_</v>
      </c>
      <c r="N286" s="4" t="str">
        <v>Chỉ tiêu hoạt động</v>
      </c>
      <c r="O286" s="4" t="str">
        <v>-</v>
      </c>
    </row>
    <row r="287" spans="3:15" x14ac:dyDescent="0.3">
      <c r="C287" s="1" t="s">
        <v>1664</v>
      </c>
      <c r="D287" s="1" t="s">
        <v>1665</v>
      </c>
      <c r="E287" s="1" t="s">
        <v>1194</v>
      </c>
      <c r="F287" s="1" t="s">
        <v>1187</v>
      </c>
      <c r="G287" s="1"/>
      <c r="H287" t="str">
        <f>_xlfn.XLOOKUP(L_CI[[#This Row],[MIS code]],L_Mis[MIS code],L_Mis[MIS name])</f>
        <v>Chỉ tiêu hoạt động</v>
      </c>
      <c r="I287" s="1" t="s">
        <v>2027</v>
      </c>
      <c r="K287" s="4">
        <v>0</v>
      </c>
      <c r="L287" s="4">
        <v>0</v>
      </c>
      <c r="M287" s="4" t="str">
        <v>722341_</v>
      </c>
      <c r="N287" s="4" t="str">
        <v>Chỉ tiêu hoạt động</v>
      </c>
      <c r="O287" s="4" t="str">
        <v>-</v>
      </c>
    </row>
    <row r="288" spans="3:15" x14ac:dyDescent="0.3">
      <c r="C288" s="1" t="s">
        <v>1666</v>
      </c>
      <c r="D288" s="1" t="s">
        <v>1667</v>
      </c>
      <c r="E288" s="1" t="s">
        <v>1194</v>
      </c>
      <c r="F288" s="1" t="s">
        <v>1187</v>
      </c>
      <c r="G288" s="1" t="s">
        <v>1913</v>
      </c>
      <c r="H288" t="str">
        <f>_xlfn.XLOOKUP(L_CI[[#This Row],[MIS code]],L_Mis[MIS code],L_Mis[MIS name])</f>
        <v>Chỉ tiêu hoạt động</v>
      </c>
      <c r="I288" s="1" t="s">
        <v>1191</v>
      </c>
      <c r="K288" s="4">
        <v>0</v>
      </c>
      <c r="L288" s="4">
        <v>0</v>
      </c>
      <c r="M288" s="4" t="str">
        <v>722342_</v>
      </c>
      <c r="N288" s="4" t="str">
        <v>Chỉ tiêu hoạt động</v>
      </c>
      <c r="O288" s="4" t="str">
        <v>-</v>
      </c>
    </row>
    <row r="289" spans="3:15" x14ac:dyDescent="0.3">
      <c r="C289" s="1" t="s">
        <v>1668</v>
      </c>
      <c r="D289" s="1" t="s">
        <v>1669</v>
      </c>
      <c r="E289" s="1" t="s">
        <v>1194</v>
      </c>
      <c r="F289" s="1" t="s">
        <v>1187</v>
      </c>
      <c r="G289" s="1" t="s">
        <v>1913</v>
      </c>
      <c r="H289" t="str">
        <f>_xlfn.XLOOKUP(L_CI[[#This Row],[MIS code]],L_Mis[MIS code],L_Mis[MIS name])</f>
        <v>Chỉ tiêu hoạt động</v>
      </c>
      <c r="I289" s="1" t="s">
        <v>1191</v>
      </c>
      <c r="K289" s="4">
        <v>0</v>
      </c>
      <c r="L289" s="4">
        <v>0</v>
      </c>
      <c r="M289" s="4" t="str">
        <v>723101_</v>
      </c>
      <c r="N289" s="4" t="str">
        <v>Chỉ tiêu hoạt động</v>
      </c>
      <c r="O289" s="4" t="str">
        <v>-</v>
      </c>
    </row>
    <row r="290" spans="3:15" x14ac:dyDescent="0.3">
      <c r="C290" s="1" t="s">
        <v>1670</v>
      </c>
      <c r="D290" s="1" t="s">
        <v>1671</v>
      </c>
      <c r="E290" s="1" t="s">
        <v>1194</v>
      </c>
      <c r="F290" s="1" t="s">
        <v>1187</v>
      </c>
      <c r="G290" s="1" t="s">
        <v>1913</v>
      </c>
      <c r="H290" t="str">
        <f>_xlfn.XLOOKUP(L_CI[[#This Row],[MIS code]],L_Mis[MIS code],L_Mis[MIS name])</f>
        <v>Chỉ tiêu hoạt động</v>
      </c>
      <c r="I290" s="1" t="s">
        <v>1191</v>
      </c>
      <c r="K290" s="4">
        <v>0</v>
      </c>
      <c r="L290" s="4">
        <v>0</v>
      </c>
      <c r="M290" s="4" t="str">
        <v>723201_</v>
      </c>
      <c r="N290" s="4" t="str">
        <v>Chỉ tiêu hoạt động</v>
      </c>
      <c r="O290" s="4" t="str">
        <v>-</v>
      </c>
    </row>
    <row r="291" spans="3:15" x14ac:dyDescent="0.3">
      <c r="C291" s="1" t="s">
        <v>1672</v>
      </c>
      <c r="D291" s="1" t="s">
        <v>1673</v>
      </c>
      <c r="E291" s="1" t="s">
        <v>1194</v>
      </c>
      <c r="F291" s="1" t="s">
        <v>1187</v>
      </c>
      <c r="G291" s="1" t="s">
        <v>1913</v>
      </c>
      <c r="H291" t="str">
        <f>_xlfn.XLOOKUP(L_CI[[#This Row],[MIS code]],L_Mis[MIS code],L_Mis[MIS name])</f>
        <v>Chỉ tiêu hoạt động</v>
      </c>
      <c r="I291" s="1" t="s">
        <v>1191</v>
      </c>
      <c r="K291" s="4">
        <v>0</v>
      </c>
      <c r="L291" s="4">
        <v>0</v>
      </c>
      <c r="M291" s="4" t="str">
        <v>723301_</v>
      </c>
      <c r="N291" s="4" t="str">
        <v>Chỉ tiêu hoạt động</v>
      </c>
      <c r="O291" s="4" t="str">
        <v>-</v>
      </c>
    </row>
    <row r="292" spans="3:15" x14ac:dyDescent="0.3">
      <c r="C292" s="1" t="s">
        <v>1674</v>
      </c>
      <c r="D292" s="1" t="s">
        <v>1675</v>
      </c>
      <c r="E292" s="1" t="s">
        <v>1194</v>
      </c>
      <c r="F292" s="1" t="s">
        <v>1187</v>
      </c>
      <c r="G292" s="1" t="s">
        <v>1913</v>
      </c>
      <c r="H292" t="str">
        <f>_xlfn.XLOOKUP(L_CI[[#This Row],[MIS code]],L_Mis[MIS code],L_Mis[MIS name])</f>
        <v>Chỉ tiêu hoạt động</v>
      </c>
      <c r="I292" s="1" t="s">
        <v>1191</v>
      </c>
      <c r="K292" s="4">
        <v>0</v>
      </c>
      <c r="L292" s="4">
        <v>0</v>
      </c>
      <c r="M292" s="4" t="str">
        <v>723401_</v>
      </c>
      <c r="N292" s="4" t="str">
        <v>Chỉ tiêu hoạt động</v>
      </c>
      <c r="O292" s="4" t="str">
        <v>-</v>
      </c>
    </row>
    <row r="293" spans="3:15" x14ac:dyDescent="0.3">
      <c r="C293" s="1" t="s">
        <v>1676</v>
      </c>
      <c r="D293" s="1" t="s">
        <v>1677</v>
      </c>
      <c r="E293" s="1" t="s">
        <v>1194</v>
      </c>
      <c r="F293" s="1" t="s">
        <v>1187</v>
      </c>
      <c r="G293" s="1" t="s">
        <v>1913</v>
      </c>
      <c r="H293" t="str">
        <f>_xlfn.XLOOKUP(L_CI[[#This Row],[MIS code]],L_Mis[MIS code],L_Mis[MIS name])</f>
        <v>Chỉ tiêu hoạt động</v>
      </c>
      <c r="I293" s="1" t="s">
        <v>1191</v>
      </c>
      <c r="K293" s="4">
        <v>0</v>
      </c>
      <c r="L293" s="4">
        <v>0</v>
      </c>
      <c r="M293" s="4" t="str">
        <v>723601_</v>
      </c>
      <c r="N293" s="4" t="str">
        <v>Chỉ tiêu hoạt động</v>
      </c>
      <c r="O293" s="4" t="str">
        <v>-</v>
      </c>
    </row>
    <row r="294" spans="3:15" x14ac:dyDescent="0.3">
      <c r="C294" s="1" t="s">
        <v>1678</v>
      </c>
      <c r="D294" s="1" t="s">
        <v>1679</v>
      </c>
      <c r="E294" s="1" t="s">
        <v>1194</v>
      </c>
      <c r="F294" s="1" t="s">
        <v>1187</v>
      </c>
      <c r="G294" s="1" t="s">
        <v>1913</v>
      </c>
      <c r="H294" t="str">
        <f>_xlfn.XLOOKUP(L_CI[[#This Row],[MIS code]],L_Mis[MIS code],L_Mis[MIS name])</f>
        <v>Chỉ tiêu hoạt động</v>
      </c>
      <c r="I294" s="1" t="s">
        <v>1191</v>
      </c>
      <c r="K294" s="4">
        <v>0</v>
      </c>
      <c r="L294" s="4">
        <v>0</v>
      </c>
      <c r="M294" s="4" t="str">
        <v>723701_</v>
      </c>
      <c r="N294" s="4" t="str">
        <v>Chỉ tiêu hoạt động</v>
      </c>
      <c r="O294" s="4" t="str">
        <v>-</v>
      </c>
    </row>
    <row r="295" spans="3:15" x14ac:dyDescent="0.3">
      <c r="C295" s="1" t="s">
        <v>1680</v>
      </c>
      <c r="D295" s="1" t="s">
        <v>1681</v>
      </c>
      <c r="E295" s="1" t="s">
        <v>1194</v>
      </c>
      <c r="F295" s="1" t="s">
        <v>1187</v>
      </c>
      <c r="G295" s="1" t="s">
        <v>1913</v>
      </c>
      <c r="H295" t="str">
        <f>_xlfn.XLOOKUP(L_CI[[#This Row],[MIS code]],L_Mis[MIS code],L_Mis[MIS name])</f>
        <v>Chỉ tiêu hoạt động</v>
      </c>
      <c r="I295" s="1" t="s">
        <v>1191</v>
      </c>
      <c r="K295" s="4">
        <v>0</v>
      </c>
      <c r="L295" s="4">
        <v>0</v>
      </c>
      <c r="M295" s="4" t="str">
        <v>724101_</v>
      </c>
      <c r="N295" s="4" t="str">
        <v>Chỉ tiêu hoạt động</v>
      </c>
      <c r="O295" s="4" t="str">
        <v>-</v>
      </c>
    </row>
    <row r="296" spans="3:15" x14ac:dyDescent="0.3">
      <c r="C296" s="1" t="s">
        <v>1682</v>
      </c>
      <c r="D296" s="1" t="s">
        <v>1683</v>
      </c>
      <c r="E296" s="1" t="s">
        <v>1194</v>
      </c>
      <c r="F296" s="1" t="s">
        <v>1187</v>
      </c>
      <c r="G296" s="1" t="s">
        <v>1913</v>
      </c>
      <c r="H296" t="str">
        <f>_xlfn.XLOOKUP(L_CI[[#This Row],[MIS code]],L_Mis[MIS code],L_Mis[MIS name])</f>
        <v>Chỉ tiêu hoạt động</v>
      </c>
      <c r="I296" s="1" t="s">
        <v>1191</v>
      </c>
      <c r="K296" s="4">
        <v>0</v>
      </c>
      <c r="L296" s="4">
        <v>0</v>
      </c>
      <c r="M296" s="4" t="str">
        <v>724201_</v>
      </c>
      <c r="N296" s="4" t="str">
        <v>Chỉ tiêu hoạt động</v>
      </c>
      <c r="O296" s="4" t="str">
        <v>-</v>
      </c>
    </row>
    <row r="297" spans="3:15" x14ac:dyDescent="0.3">
      <c r="C297" s="1" t="s">
        <v>1684</v>
      </c>
      <c r="D297" s="1" t="s">
        <v>1685</v>
      </c>
      <c r="E297" s="1" t="s">
        <v>1194</v>
      </c>
      <c r="F297" s="1" t="s">
        <v>1187</v>
      </c>
      <c r="G297" s="1"/>
      <c r="H297" t="str">
        <f>_xlfn.XLOOKUP(L_CI[[#This Row],[MIS code]],L_Mis[MIS code],L_Mis[MIS name])</f>
        <v>Chỉ tiêu hoạt động</v>
      </c>
      <c r="I297" s="1"/>
      <c r="K297" s="4">
        <v>0</v>
      </c>
      <c r="L297" s="4">
        <v>0</v>
      </c>
      <c r="M297" s="4" t="str">
        <v>725902_</v>
      </c>
      <c r="N297" s="4" t="str">
        <v>Chỉ tiêu hoạt động</v>
      </c>
      <c r="O297" s="4" t="str">
        <v>-</v>
      </c>
    </row>
    <row r="298" spans="3:15" x14ac:dyDescent="0.3">
      <c r="C298" s="1" t="s">
        <v>1686</v>
      </c>
      <c r="D298" s="1" t="s">
        <v>1687</v>
      </c>
      <c r="E298" s="1" t="s">
        <v>1194</v>
      </c>
      <c r="F298" s="1" t="s">
        <v>1187</v>
      </c>
      <c r="G298" s="1"/>
      <c r="H298" t="str">
        <f>_xlfn.XLOOKUP(L_CI[[#This Row],[MIS code]],L_Mis[MIS code],L_Mis[MIS name])</f>
        <v>Chỉ tiêu hoạt động</v>
      </c>
      <c r="I298" s="1"/>
      <c r="K298" s="4">
        <v>0</v>
      </c>
      <c r="L298" s="4">
        <v>0</v>
      </c>
      <c r="M298" s="4" t="str">
        <v>905110_</v>
      </c>
      <c r="N298" s="4" t="str">
        <v>Chỉ tiêu hoạt động</v>
      </c>
      <c r="O298" s="4" t="str">
        <v>-</v>
      </c>
    </row>
    <row r="299" spans="3:15" x14ac:dyDescent="0.3">
      <c r="C299" s="1" t="s">
        <v>1688</v>
      </c>
      <c r="D299" s="1" t="s">
        <v>1689</v>
      </c>
      <c r="E299" s="1" t="s">
        <v>1194</v>
      </c>
      <c r="F299" s="1" t="s">
        <v>1187</v>
      </c>
      <c r="G299" s="1"/>
      <c r="H299" t="str">
        <f>_xlfn.XLOOKUP(L_CI[[#This Row],[MIS code]],L_Mis[MIS code],L_Mis[MIS name])</f>
        <v>Chỉ tiêu hoạt động</v>
      </c>
      <c r="I299" s="1"/>
      <c r="K299" s="4">
        <v>0</v>
      </c>
      <c r="L299" s="4">
        <v>0</v>
      </c>
      <c r="M299" s="4" t="str">
        <v>905120_</v>
      </c>
      <c r="N299" s="4" t="str">
        <v>Chỉ tiêu hoạt động</v>
      </c>
      <c r="O299" s="4" t="str">
        <v>-</v>
      </c>
    </row>
    <row r="300" spans="3:15" x14ac:dyDescent="0.3">
      <c r="C300" s="1" t="s">
        <v>1690</v>
      </c>
      <c r="D300" s="1" t="s">
        <v>1691</v>
      </c>
      <c r="E300" s="1" t="s">
        <v>1194</v>
      </c>
      <c r="F300" s="1" t="s">
        <v>1187</v>
      </c>
      <c r="G300" s="1"/>
      <c r="H300" t="str">
        <f>_xlfn.XLOOKUP(L_CI[[#This Row],[MIS code]],L_Mis[MIS code],L_Mis[MIS name])</f>
        <v>Chỉ tiêu hoạt động</v>
      </c>
      <c r="I300" s="1"/>
      <c r="K300" s="4">
        <v>0</v>
      </c>
      <c r="L300" s="4">
        <v>0</v>
      </c>
      <c r="M300" s="4" t="str">
        <v>905130_</v>
      </c>
      <c r="N300" s="4" t="str">
        <v>Chỉ tiêu hoạt động</v>
      </c>
      <c r="O300" s="4" t="str">
        <v>-</v>
      </c>
    </row>
    <row r="301" spans="3:15" x14ac:dyDescent="0.3">
      <c r="C301" s="1" t="s">
        <v>1692</v>
      </c>
      <c r="D301" s="1" t="s">
        <v>1693</v>
      </c>
      <c r="E301" s="1" t="s">
        <v>1194</v>
      </c>
      <c r="F301" s="1" t="s">
        <v>1187</v>
      </c>
      <c r="G301" s="1"/>
      <c r="H301" t="str">
        <f>_xlfn.XLOOKUP(L_CI[[#This Row],[MIS code]],L_Mis[MIS code],L_Mis[MIS name])</f>
        <v>Chỉ tiêu hoạt động</v>
      </c>
      <c r="I301" s="1"/>
      <c r="K301" s="4">
        <v>0</v>
      </c>
      <c r="L301" s="4">
        <v>0</v>
      </c>
      <c r="M301" s="4" t="str">
        <v>905410_</v>
      </c>
      <c r="N301" s="4" t="str">
        <v>Chỉ tiêu hoạt động</v>
      </c>
      <c r="O301" s="4" t="str">
        <v>-</v>
      </c>
    </row>
    <row r="302" spans="3:15" x14ac:dyDescent="0.3">
      <c r="C302" s="1" t="s">
        <v>1694</v>
      </c>
      <c r="D302" s="1" t="s">
        <v>1695</v>
      </c>
      <c r="E302" s="1" t="s">
        <v>1194</v>
      </c>
      <c r="F302" s="1" t="s">
        <v>1187</v>
      </c>
      <c r="G302" s="1"/>
      <c r="H302" t="str">
        <f>_xlfn.XLOOKUP(L_CI[[#This Row],[MIS code]],L_Mis[MIS code],L_Mis[MIS name])</f>
        <v>Chỉ tiêu hoạt động</v>
      </c>
      <c r="I302" s="1"/>
      <c r="K302" s="4">
        <v>0</v>
      </c>
      <c r="L302" s="4">
        <v>0</v>
      </c>
      <c r="M302" s="4" t="str">
        <v>905420_</v>
      </c>
      <c r="N302" s="4" t="str">
        <v>Chỉ tiêu hoạt động</v>
      </c>
      <c r="O302" s="4" t="str">
        <v>-</v>
      </c>
    </row>
    <row r="303" spans="3:15" x14ac:dyDescent="0.3">
      <c r="C303" s="1" t="s">
        <v>1696</v>
      </c>
      <c r="D303" s="1" t="s">
        <v>1697</v>
      </c>
      <c r="E303" s="1" t="s">
        <v>1194</v>
      </c>
      <c r="F303" s="1" t="s">
        <v>1187</v>
      </c>
      <c r="G303" s="1"/>
      <c r="H303" t="str">
        <f>_xlfn.XLOOKUP(L_CI[[#This Row],[MIS code]],L_Mis[MIS code],L_Mis[MIS name])</f>
        <v>Chỉ tiêu hoạt động</v>
      </c>
      <c r="I303" s="1"/>
      <c r="K303" s="4">
        <v>0</v>
      </c>
      <c r="L303" s="4">
        <v>0</v>
      </c>
      <c r="M303" s="4" t="str">
        <v>905430_</v>
      </c>
      <c r="N303" s="4" t="str">
        <v>Chỉ tiêu hoạt động</v>
      </c>
      <c r="O303" s="4" t="str">
        <v>-</v>
      </c>
    </row>
    <row r="304" spans="3:15" x14ac:dyDescent="0.3">
      <c r="C304" s="1" t="s">
        <v>1698</v>
      </c>
      <c r="D304" s="1" t="s">
        <v>1699</v>
      </c>
      <c r="E304" s="1" t="s">
        <v>1194</v>
      </c>
      <c r="F304" s="1" t="s">
        <v>1187</v>
      </c>
      <c r="G304" s="1"/>
      <c r="H304" t="str">
        <f>_xlfn.XLOOKUP(L_CI[[#This Row],[MIS code]],L_Mis[MIS code],L_Mis[MIS name])</f>
        <v>Chỉ tiêu hoạt động</v>
      </c>
      <c r="I304" s="1"/>
      <c r="K304" s="4">
        <v>0</v>
      </c>
      <c r="L304" s="4">
        <v>0</v>
      </c>
      <c r="M304" s="4" t="str">
        <v>905522_</v>
      </c>
      <c r="N304" s="4" t="str">
        <v>Chỉ tiêu hoạt động</v>
      </c>
      <c r="O304" s="4" t="str">
        <v>-</v>
      </c>
    </row>
    <row r="305" spans="3:15" x14ac:dyDescent="0.3">
      <c r="C305" s="1" t="s">
        <v>1700</v>
      </c>
      <c r="D305" s="1" t="s">
        <v>1701</v>
      </c>
      <c r="E305" s="1" t="s">
        <v>1194</v>
      </c>
      <c r="F305" s="1" t="s">
        <v>1187</v>
      </c>
      <c r="G305" s="1"/>
      <c r="H305" t="str">
        <f>_xlfn.XLOOKUP(L_CI[[#This Row],[MIS code]],L_Mis[MIS code],L_Mis[MIS name])</f>
        <v>Chỉ tiêu hoạt động</v>
      </c>
      <c r="I305" s="1"/>
      <c r="K305" s="4">
        <v>0</v>
      </c>
      <c r="L305" s="4">
        <v>0</v>
      </c>
      <c r="M305" s="4" t="str">
        <v>905623_</v>
      </c>
      <c r="N305" s="4" t="str">
        <v>Chỉ tiêu hoạt động</v>
      </c>
      <c r="O305" s="4" t="str">
        <v>-</v>
      </c>
    </row>
    <row r="306" spans="3:15" x14ac:dyDescent="0.3">
      <c r="C306" s="1" t="s">
        <v>1702</v>
      </c>
      <c r="D306" s="1" t="s">
        <v>1703</v>
      </c>
      <c r="E306" s="1" t="s">
        <v>1194</v>
      </c>
      <c r="F306" s="1" t="s">
        <v>1187</v>
      </c>
      <c r="G306" s="1"/>
      <c r="H306" t="str">
        <f>_xlfn.XLOOKUP(L_CI[[#This Row],[MIS code]],L_Mis[MIS code],L_Mis[MIS name])</f>
        <v>Chỉ tiêu hoạt động</v>
      </c>
      <c r="I306" s="1"/>
      <c r="K306" s="4">
        <v>0</v>
      </c>
      <c r="L306" s="4">
        <v>0</v>
      </c>
      <c r="M306" s="4" t="str">
        <v>905625_</v>
      </c>
      <c r="N306" s="4" t="str">
        <v>Chỉ tiêu hoạt động</v>
      </c>
      <c r="O306" s="4" t="str">
        <v>-</v>
      </c>
    </row>
    <row r="307" spans="3:15" x14ac:dyDescent="0.3">
      <c r="C307" s="1" t="s">
        <v>1704</v>
      </c>
      <c r="D307" s="1" t="s">
        <v>1705</v>
      </c>
      <c r="E307" s="1" t="s">
        <v>1194</v>
      </c>
      <c r="F307" s="1" t="s">
        <v>1187</v>
      </c>
      <c r="G307" s="1"/>
      <c r="H307" t="str">
        <f>_xlfn.XLOOKUP(L_CI[[#This Row],[MIS code]],L_Mis[MIS code],L_Mis[MIS name])</f>
        <v>Chỉ tiêu hoạt động</v>
      </c>
      <c r="I307" s="1"/>
      <c r="K307" s="4">
        <v>0</v>
      </c>
      <c r="L307" s="4">
        <v>0</v>
      </c>
      <c r="M307" s="4" t="str">
        <v>905627_</v>
      </c>
      <c r="N307" s="4" t="str">
        <v>Chỉ tiêu hoạt động</v>
      </c>
      <c r="O307" s="4" t="str">
        <v>-</v>
      </c>
    </row>
    <row r="308" spans="3:15" x14ac:dyDescent="0.3">
      <c r="C308" s="1" t="s">
        <v>1706</v>
      </c>
      <c r="D308" s="1" t="s">
        <v>1707</v>
      </c>
      <c r="E308" s="1" t="s">
        <v>1194</v>
      </c>
      <c r="F308" s="1" t="s">
        <v>1187</v>
      </c>
      <c r="G308" s="1"/>
      <c r="H308" t="str">
        <f>_xlfn.XLOOKUP(L_CI[[#This Row],[MIS code]],L_Mis[MIS code],L_Mis[MIS name])</f>
        <v>Chỉ tiêu hoạt động</v>
      </c>
      <c r="I308" s="1"/>
      <c r="K308" s="4">
        <v>0</v>
      </c>
      <c r="L308" s="4">
        <v>0</v>
      </c>
      <c r="M308" s="4" t="str">
        <v>905628_</v>
      </c>
      <c r="N308" s="4" t="str">
        <v>Chỉ tiêu hoạt động</v>
      </c>
      <c r="O308" s="4" t="str">
        <v>-</v>
      </c>
    </row>
    <row r="309" spans="3:15" x14ac:dyDescent="0.3">
      <c r="C309" s="1" t="s">
        <v>1708</v>
      </c>
      <c r="D309" s="1" t="s">
        <v>1709</v>
      </c>
      <c r="E309" s="1" t="s">
        <v>1194</v>
      </c>
      <c r="F309" s="1" t="s">
        <v>1187</v>
      </c>
      <c r="G309" s="1"/>
      <c r="H309" t="str">
        <f>_xlfn.XLOOKUP(L_CI[[#This Row],[MIS code]],L_Mis[MIS code],L_Mis[MIS name])</f>
        <v>Chỉ tiêu hoạt động</v>
      </c>
      <c r="I309" s="1"/>
      <c r="K309" s="4">
        <v>0</v>
      </c>
      <c r="L309" s="4">
        <v>0</v>
      </c>
      <c r="M309" s="4" t="str">
        <v>910100_</v>
      </c>
      <c r="N309" s="4" t="str">
        <v>Chỉ tiêu hoạt động</v>
      </c>
      <c r="O309" s="4" t="str">
        <v>-</v>
      </c>
    </row>
    <row r="310" spans="3:15" x14ac:dyDescent="0.3">
      <c r="C310" s="1" t="s">
        <v>1710</v>
      </c>
      <c r="D310" s="1" t="s">
        <v>1711</v>
      </c>
      <c r="E310" s="1" t="s">
        <v>1194</v>
      </c>
      <c r="F310" s="1" t="s">
        <v>1187</v>
      </c>
      <c r="G310" s="1"/>
      <c r="H310" t="str">
        <f>_xlfn.XLOOKUP(L_CI[[#This Row],[MIS code]],L_Mis[MIS code],L_Mis[MIS name])</f>
        <v>Chỉ tiêu hoạt động</v>
      </c>
      <c r="I310" s="1"/>
      <c r="K310" s="4">
        <v>0</v>
      </c>
      <c r="L310" s="4">
        <v>0</v>
      </c>
      <c r="M310" s="4" t="str">
        <v>910201_</v>
      </c>
      <c r="N310" s="4" t="str">
        <v>Chỉ tiêu hoạt động</v>
      </c>
      <c r="O310" s="4" t="str">
        <v>-</v>
      </c>
    </row>
    <row r="311" spans="3:15" x14ac:dyDescent="0.3">
      <c r="C311" s="1" t="s">
        <v>1712</v>
      </c>
      <c r="D311" s="1" t="s">
        <v>1713</v>
      </c>
      <c r="E311" s="1" t="s">
        <v>1194</v>
      </c>
      <c r="F311" s="1" t="s">
        <v>1187</v>
      </c>
      <c r="G311" s="1"/>
      <c r="H311" t="str">
        <f>_xlfn.XLOOKUP(L_CI[[#This Row],[MIS code]],L_Mis[MIS code],L_Mis[MIS name])</f>
        <v>Chỉ tiêu hoạt động</v>
      </c>
      <c r="I311" s="1"/>
      <c r="K311" s="4">
        <v>0</v>
      </c>
      <c r="L311" s="4">
        <v>0</v>
      </c>
      <c r="M311" s="4" t="str">
        <v>910202_</v>
      </c>
      <c r="N311" s="4" t="str">
        <v>Chỉ tiêu hoạt động</v>
      </c>
      <c r="O311" s="4" t="str">
        <v>-</v>
      </c>
    </row>
    <row r="312" spans="3:15" x14ac:dyDescent="0.3">
      <c r="C312" s="1" t="s">
        <v>1714</v>
      </c>
      <c r="D312" s="1" t="s">
        <v>1715</v>
      </c>
      <c r="E312" s="1" t="s">
        <v>1194</v>
      </c>
      <c r="F312" s="1" t="s">
        <v>1187</v>
      </c>
      <c r="G312" s="1"/>
      <c r="H312" t="str">
        <f>_xlfn.XLOOKUP(L_CI[[#This Row],[MIS code]],L_Mis[MIS code],L_Mis[MIS name])</f>
        <v>Chỉ tiêu hoạt động</v>
      </c>
      <c r="I312" s="1"/>
      <c r="K312" s="4">
        <v>0</v>
      </c>
      <c r="L312" s="4">
        <v>0</v>
      </c>
      <c r="M312" s="4" t="str">
        <v>910203_</v>
      </c>
      <c r="N312" s="4" t="str">
        <v>Chỉ tiêu hoạt động</v>
      </c>
      <c r="O312" s="4" t="str">
        <v>-</v>
      </c>
    </row>
    <row r="313" spans="3:15" x14ac:dyDescent="0.3">
      <c r="C313" s="1" t="s">
        <v>1716</v>
      </c>
      <c r="D313" s="1" t="s">
        <v>1717</v>
      </c>
      <c r="E313" s="1" t="s">
        <v>1194</v>
      </c>
      <c r="F313" s="1" t="s">
        <v>1187</v>
      </c>
      <c r="G313" s="1"/>
      <c r="H313" t="str">
        <f>_xlfn.XLOOKUP(L_CI[[#This Row],[MIS code]],L_Mis[MIS code],L_Mis[MIS name])</f>
        <v>Chỉ tiêu hoạt động</v>
      </c>
      <c r="I313" s="1"/>
      <c r="K313" s="4">
        <v>0</v>
      </c>
      <c r="L313" s="4">
        <v>0</v>
      </c>
      <c r="M313" s="4" t="str">
        <v>910204_</v>
      </c>
      <c r="N313" s="4" t="str">
        <v>Chỉ tiêu hoạt động</v>
      </c>
      <c r="O313" s="4" t="str">
        <v>-</v>
      </c>
    </row>
    <row r="314" spans="3:15" x14ac:dyDescent="0.3">
      <c r="C314" s="1" t="s">
        <v>1718</v>
      </c>
      <c r="D314" s="1" t="s">
        <v>1719</v>
      </c>
      <c r="E314" s="1" t="s">
        <v>1194</v>
      </c>
      <c r="F314" s="1" t="s">
        <v>1187</v>
      </c>
      <c r="G314" s="1"/>
      <c r="H314" t="str">
        <f>_xlfn.XLOOKUP(L_CI[[#This Row],[MIS code]],L_Mis[MIS code],L_Mis[MIS name])</f>
        <v>Chỉ tiêu hoạt động</v>
      </c>
      <c r="I314" s="1"/>
      <c r="K314" s="4">
        <v>0</v>
      </c>
      <c r="L314" s="4">
        <v>0</v>
      </c>
      <c r="M314" s="4" t="str">
        <v>910205_</v>
      </c>
      <c r="N314" s="4" t="str">
        <v>Chỉ tiêu hoạt động</v>
      </c>
      <c r="O314" s="4" t="str">
        <v>-</v>
      </c>
    </row>
    <row r="315" spans="3:15" x14ac:dyDescent="0.3">
      <c r="C315" s="1" t="s">
        <v>1720</v>
      </c>
      <c r="D315" s="1" t="s">
        <v>1721</v>
      </c>
      <c r="E315" s="1" t="s">
        <v>1194</v>
      </c>
      <c r="F315" s="1" t="s">
        <v>1187</v>
      </c>
      <c r="G315" s="1"/>
      <c r="H315" t="str">
        <f>_xlfn.XLOOKUP(L_CI[[#This Row],[MIS code]],L_Mis[MIS code],L_Mis[MIS name])</f>
        <v>Chỉ tiêu hoạt động</v>
      </c>
      <c r="I315" s="1"/>
      <c r="K315" s="4">
        <v>0</v>
      </c>
      <c r="L315" s="4">
        <v>0</v>
      </c>
      <c r="M315" s="4" t="str">
        <v>910311_</v>
      </c>
      <c r="N315" s="4" t="str">
        <v>Chỉ tiêu hoạt động</v>
      </c>
      <c r="O315" s="4" t="str">
        <v>-</v>
      </c>
    </row>
    <row r="316" spans="3:15" x14ac:dyDescent="0.3">
      <c r="C316" s="1" t="s">
        <v>1722</v>
      </c>
      <c r="D316" s="1" t="s">
        <v>1723</v>
      </c>
      <c r="E316" s="1" t="s">
        <v>1194</v>
      </c>
      <c r="F316" s="1" t="s">
        <v>1187</v>
      </c>
      <c r="G316" s="1"/>
      <c r="H316" t="str">
        <f>_xlfn.XLOOKUP(L_CI[[#This Row],[MIS code]],L_Mis[MIS code],L_Mis[MIS name])</f>
        <v>Chỉ tiêu hoạt động</v>
      </c>
      <c r="I316" s="1"/>
      <c r="K316" s="4">
        <v>0</v>
      </c>
      <c r="L316" s="4">
        <v>0</v>
      </c>
      <c r="M316" s="4" t="str">
        <v>910312_</v>
      </c>
      <c r="N316" s="4" t="str">
        <v>Chỉ tiêu hoạt động</v>
      </c>
      <c r="O316" s="4" t="str">
        <v>-</v>
      </c>
    </row>
    <row r="317" spans="3:15" x14ac:dyDescent="0.3">
      <c r="C317" s="1" t="s">
        <v>1724</v>
      </c>
      <c r="D317" s="1" t="s">
        <v>1725</v>
      </c>
      <c r="E317" s="1" t="s">
        <v>1194</v>
      </c>
      <c r="F317" s="1" t="s">
        <v>1187</v>
      </c>
      <c r="G317" s="1"/>
      <c r="H317" t="str">
        <f>_xlfn.XLOOKUP(L_CI[[#This Row],[MIS code]],L_Mis[MIS code],L_Mis[MIS name])</f>
        <v>Chỉ tiêu hoạt động</v>
      </c>
      <c r="I317" s="1"/>
      <c r="K317" s="4">
        <v>0</v>
      </c>
      <c r="L317" s="4">
        <v>0</v>
      </c>
      <c r="M317" s="4" t="str">
        <v>910313_</v>
      </c>
      <c r="N317" s="4" t="str">
        <v>Chỉ tiêu hoạt động</v>
      </c>
      <c r="O317" s="4" t="str">
        <v>-</v>
      </c>
    </row>
    <row r="318" spans="3:15" x14ac:dyDescent="0.3">
      <c r="C318" s="1" t="s">
        <v>1726</v>
      </c>
      <c r="D318" s="1" t="s">
        <v>1727</v>
      </c>
      <c r="E318" s="1" t="s">
        <v>1194</v>
      </c>
      <c r="F318" s="1" t="s">
        <v>1187</v>
      </c>
      <c r="G318" s="1"/>
      <c r="H318" t="str">
        <f>_xlfn.XLOOKUP(L_CI[[#This Row],[MIS code]],L_Mis[MIS code],L_Mis[MIS name])</f>
        <v>Chỉ tiêu hoạt động</v>
      </c>
      <c r="I318" s="1"/>
      <c r="K318" s="4">
        <v>0</v>
      </c>
      <c r="L318" s="4">
        <v>0</v>
      </c>
      <c r="M318" s="4" t="str">
        <v>910314_</v>
      </c>
      <c r="N318" s="4" t="str">
        <v>Chỉ tiêu hoạt động</v>
      </c>
      <c r="O318" s="4" t="str">
        <v>-</v>
      </c>
    </row>
    <row r="319" spans="3:15" x14ac:dyDescent="0.3">
      <c r="C319" s="1" t="s">
        <v>1728</v>
      </c>
      <c r="D319" s="1" t="s">
        <v>1729</v>
      </c>
      <c r="E319" s="1" t="s">
        <v>1194</v>
      </c>
      <c r="F319" s="1" t="s">
        <v>1187</v>
      </c>
      <c r="G319" s="1"/>
      <c r="H319" t="str">
        <f>_xlfn.XLOOKUP(L_CI[[#This Row],[MIS code]],L_Mis[MIS code],L_Mis[MIS name])</f>
        <v>Chỉ tiêu hoạt động</v>
      </c>
      <c r="I319" s="1"/>
      <c r="K319" s="4">
        <v>0</v>
      </c>
      <c r="L319" s="4">
        <v>0</v>
      </c>
      <c r="M319" s="4" t="str">
        <v>910315_</v>
      </c>
      <c r="N319" s="4" t="str">
        <v>Chỉ tiêu hoạt động</v>
      </c>
      <c r="O319" s="4" t="str">
        <v>-</v>
      </c>
    </row>
    <row r="320" spans="3:15" x14ac:dyDescent="0.3">
      <c r="C320" s="1" t="s">
        <v>1730</v>
      </c>
      <c r="D320" s="1" t="s">
        <v>1731</v>
      </c>
      <c r="E320" s="1" t="s">
        <v>1194</v>
      </c>
      <c r="F320" s="1" t="s">
        <v>1187</v>
      </c>
      <c r="G320" s="1"/>
      <c r="H320" t="str">
        <f>_xlfn.XLOOKUP(L_CI[[#This Row],[MIS code]],L_Mis[MIS code],L_Mis[MIS name])</f>
        <v>Chỉ tiêu hoạt động</v>
      </c>
      <c r="I320" s="1"/>
      <c r="K320" s="4">
        <v>0</v>
      </c>
      <c r="L320" s="4">
        <v>0</v>
      </c>
      <c r="M320" s="4" t="str">
        <v>910321_</v>
      </c>
      <c r="N320" s="4" t="str">
        <v>Chỉ tiêu hoạt động</v>
      </c>
      <c r="O320" s="4" t="str">
        <v>-</v>
      </c>
    </row>
    <row r="321" spans="3:15" x14ac:dyDescent="0.3">
      <c r="C321" s="1" t="s">
        <v>1732</v>
      </c>
      <c r="D321" s="1" t="s">
        <v>1733</v>
      </c>
      <c r="E321" s="1" t="s">
        <v>1194</v>
      </c>
      <c r="F321" s="1" t="s">
        <v>1187</v>
      </c>
      <c r="G321" s="1"/>
      <c r="H321" t="str">
        <f>_xlfn.XLOOKUP(L_CI[[#This Row],[MIS code]],L_Mis[MIS code],L_Mis[MIS name])</f>
        <v>Chỉ tiêu hoạt động</v>
      </c>
      <c r="I321" s="1"/>
      <c r="K321" s="4">
        <v>0</v>
      </c>
      <c r="L321" s="4">
        <v>0</v>
      </c>
      <c r="M321" s="4" t="str">
        <v>910322_</v>
      </c>
      <c r="N321" s="4" t="str">
        <v>Chỉ tiêu hoạt động</v>
      </c>
      <c r="O321" s="4" t="str">
        <v>-</v>
      </c>
    </row>
    <row r="322" spans="3:15" x14ac:dyDescent="0.3">
      <c r="C322" s="1" t="s">
        <v>2024</v>
      </c>
      <c r="D322" s="1" t="s">
        <v>2025</v>
      </c>
      <c r="E322" s="1" t="s">
        <v>2026</v>
      </c>
      <c r="F322" s="1" t="s">
        <v>1185</v>
      </c>
      <c r="G322" s="1"/>
      <c r="H322" t="str">
        <f>_xlfn.XLOOKUP(L_CI[[#This Row],[MIS code]],L_Mis[MIS code],L_Mis[MIS name])</f>
        <v>Thu nhập tài chính</v>
      </c>
      <c r="I322" s="1"/>
      <c r="K322" s="4">
        <v>0</v>
      </c>
      <c r="L322" s="4">
        <v>0</v>
      </c>
      <c r="M322" s="4" t="str">
        <v>910323_</v>
      </c>
      <c r="N322" s="4" t="str">
        <v>Thu nhập tài chính</v>
      </c>
      <c r="O322" s="4" t="str">
        <v>-</v>
      </c>
    </row>
    <row r="323" spans="3:15" x14ac:dyDescent="0.3">
      <c r="C323" s="1" t="s">
        <v>1255</v>
      </c>
      <c r="D323" s="1" t="s">
        <v>1256</v>
      </c>
      <c r="E323" s="1" t="s">
        <v>2026</v>
      </c>
      <c r="F323" s="1" t="s">
        <v>1185</v>
      </c>
      <c r="G323" s="1"/>
      <c r="H323" t="str">
        <f>_xlfn.XLOOKUP(L_CI[[#This Row],[MIS code]],L_Mis[MIS code],L_Mis[MIS name])</f>
        <v>Thu nhập tài chính</v>
      </c>
      <c r="I323" s="1"/>
      <c r="K323" s="4">
        <v>0</v>
      </c>
      <c r="L323" s="4">
        <v>0</v>
      </c>
      <c r="M323" s="4" t="str">
        <v>910324_</v>
      </c>
      <c r="N323" s="4" t="str">
        <v>Thu nhập tài chính</v>
      </c>
      <c r="O323" s="4" t="str">
        <v>-</v>
      </c>
    </row>
    <row r="324" spans="3:15" x14ac:dyDescent="0.3">
      <c r="C324" s="1" t="s">
        <v>1258</v>
      </c>
      <c r="D324" s="1" t="s">
        <v>1259</v>
      </c>
      <c r="E324" s="1" t="s">
        <v>2026</v>
      </c>
      <c r="F324" s="1" t="s">
        <v>1185</v>
      </c>
      <c r="G324" s="1"/>
      <c r="H324" t="str">
        <f>_xlfn.XLOOKUP(L_CI[[#This Row],[MIS code]],L_Mis[MIS code],L_Mis[MIS name])</f>
        <v>Thu nhập tài chính</v>
      </c>
      <c r="I324" s="1"/>
      <c r="K324" s="4">
        <v>0</v>
      </c>
      <c r="L324" s="4">
        <v>0</v>
      </c>
      <c r="M324" s="4" t="str">
        <v>910325_</v>
      </c>
      <c r="N324" s="4" t="str">
        <v>Thu nhập tài chính</v>
      </c>
      <c r="O324" s="4" t="str">
        <v>-</v>
      </c>
    </row>
    <row r="325" spans="3:15" x14ac:dyDescent="0.3">
      <c r="C325" s="1" t="s">
        <v>1260</v>
      </c>
      <c r="D325" s="1" t="s">
        <v>1261</v>
      </c>
      <c r="E325" s="1" t="s">
        <v>2026</v>
      </c>
      <c r="F325" s="1" t="s">
        <v>1185</v>
      </c>
      <c r="G325" s="1"/>
      <c r="H325" t="str">
        <f>_xlfn.XLOOKUP(L_CI[[#This Row],[MIS code]],L_Mis[MIS code],L_Mis[MIS name])</f>
        <v>Thu nhập tài chính</v>
      </c>
      <c r="I325" s="1"/>
      <c r="K325" s="4">
        <v>0</v>
      </c>
      <c r="L325" s="4">
        <v>0</v>
      </c>
      <c r="M325" s="4" t="str">
        <v>910331_</v>
      </c>
      <c r="N325" s="4" t="str">
        <v>Thu nhập tài chính</v>
      </c>
      <c r="O325" s="4" t="str">
        <v>-</v>
      </c>
    </row>
    <row r="326" spans="3:15" x14ac:dyDescent="0.3">
      <c r="C326" s="1" t="s">
        <v>1262</v>
      </c>
      <c r="D326" s="1" t="s">
        <v>1263</v>
      </c>
      <c r="E326" s="1" t="s">
        <v>2026</v>
      </c>
      <c r="F326" s="1" t="s">
        <v>1185</v>
      </c>
      <c r="G326" s="1"/>
      <c r="H326" t="str">
        <f>_xlfn.XLOOKUP(L_CI[[#This Row],[MIS code]],L_Mis[MIS code],L_Mis[MIS name])</f>
        <v>Thu nhập tài chính</v>
      </c>
      <c r="I326" s="1"/>
      <c r="K326" s="4">
        <v>0</v>
      </c>
      <c r="L326" s="4">
        <v>0</v>
      </c>
      <c r="M326" s="4" t="str">
        <v>910332_</v>
      </c>
      <c r="N326" s="4" t="str">
        <v>Thu nhập tài chính</v>
      </c>
      <c r="O326" s="4" t="str">
        <v>-</v>
      </c>
    </row>
    <row r="327" spans="3:15" x14ac:dyDescent="0.3">
      <c r="C327" s="1" t="s">
        <v>1264</v>
      </c>
      <c r="D327" s="1" t="s">
        <v>1265</v>
      </c>
      <c r="E327" s="1" t="s">
        <v>2026</v>
      </c>
      <c r="F327" s="1" t="s">
        <v>1185</v>
      </c>
      <c r="G327" s="1"/>
      <c r="H327" t="str">
        <f>_xlfn.XLOOKUP(L_CI[[#This Row],[MIS code]],L_Mis[MIS code],L_Mis[MIS name])</f>
        <v>Thu nhập tài chính</v>
      </c>
      <c r="I327" s="1"/>
      <c r="K327" s="4">
        <v>0</v>
      </c>
      <c r="L327" s="4">
        <v>0</v>
      </c>
      <c r="M327" s="4" t="str">
        <v>910333_</v>
      </c>
      <c r="N327" s="4" t="str">
        <v>Thu nhập tài chính</v>
      </c>
      <c r="O327" s="4" t="str">
        <v>-</v>
      </c>
    </row>
    <row r="328" spans="3:15" x14ac:dyDescent="0.3">
      <c r="C328" s="1" t="s">
        <v>1266</v>
      </c>
      <c r="D328" s="1" t="s">
        <v>1267</v>
      </c>
      <c r="E328" s="1" t="s">
        <v>2026</v>
      </c>
      <c r="F328" s="1" t="s">
        <v>1185</v>
      </c>
      <c r="G328" s="1"/>
      <c r="H328" t="str">
        <f>_xlfn.XLOOKUP(L_CI[[#This Row],[MIS code]],L_Mis[MIS code],L_Mis[MIS name])</f>
        <v>Thu nhập tài chính</v>
      </c>
      <c r="I328" s="1"/>
      <c r="K328" s="4">
        <v>0</v>
      </c>
      <c r="L328" s="4">
        <v>0</v>
      </c>
      <c r="M328" s="4" t="str">
        <v>910334_</v>
      </c>
      <c r="N328" s="4" t="str">
        <v>Thu nhập tài chính</v>
      </c>
      <c r="O328" s="4" t="str">
        <v>-</v>
      </c>
    </row>
    <row r="329" spans="3:15" x14ac:dyDescent="0.3">
      <c r="C329" s="1" t="s">
        <v>1268</v>
      </c>
      <c r="D329" s="1" t="s">
        <v>1269</v>
      </c>
      <c r="E329" s="1" t="s">
        <v>2027</v>
      </c>
      <c r="F329" s="1" t="s">
        <v>1183</v>
      </c>
      <c r="G329" s="1"/>
      <c r="H329" t="str">
        <f>_xlfn.XLOOKUP(L_CI[[#This Row],[MIS code]],L_Mis[MIS code],L_Mis[MIS name])</f>
        <v>Thu nhập khác</v>
      </c>
      <c r="I329" s="1"/>
      <c r="K329" s="4">
        <v>0</v>
      </c>
      <c r="L329" s="4">
        <v>0</v>
      </c>
      <c r="M329" s="4" t="str">
        <v>910335_</v>
      </c>
      <c r="N329" s="4" t="str">
        <v>Thu nhập khác</v>
      </c>
      <c r="O329" s="4" t="str">
        <v>-</v>
      </c>
    </row>
    <row r="330" spans="3:15" x14ac:dyDescent="0.3">
      <c r="C330" s="1" t="s">
        <v>1271</v>
      </c>
      <c r="D330" s="1" t="s">
        <v>1272</v>
      </c>
      <c r="E330" s="1" t="s">
        <v>2027</v>
      </c>
      <c r="F330" s="1" t="s">
        <v>1183</v>
      </c>
      <c r="G330" s="1"/>
      <c r="H330" t="str">
        <f>_xlfn.XLOOKUP(L_CI[[#This Row],[MIS code]],L_Mis[MIS code],L_Mis[MIS name])</f>
        <v>Thu nhập khác</v>
      </c>
      <c r="I330" s="1"/>
      <c r="K330" s="4">
        <v>0</v>
      </c>
      <c r="L330" s="4">
        <v>0</v>
      </c>
      <c r="M330" s="4" t="str">
        <v>910411_</v>
      </c>
      <c r="N330" s="4" t="str">
        <v>Thu nhập khác</v>
      </c>
      <c r="O330" s="4" t="str">
        <v>-</v>
      </c>
    </row>
    <row r="331" spans="3:15" x14ac:dyDescent="0.3">
      <c r="C331" s="1" t="s">
        <v>1273</v>
      </c>
      <c r="D331" s="1" t="s">
        <v>1274</v>
      </c>
      <c r="E331" s="1" t="s">
        <v>2027</v>
      </c>
      <c r="F331" s="1" t="s">
        <v>1183</v>
      </c>
      <c r="G331" s="1"/>
      <c r="H331" t="str">
        <f>_xlfn.XLOOKUP(L_CI[[#This Row],[MIS code]],L_Mis[MIS code],L_Mis[MIS name])</f>
        <v>Thu nhập khác</v>
      </c>
      <c r="I331" s="1"/>
      <c r="K331" s="4">
        <v>0</v>
      </c>
      <c r="L331" s="4">
        <v>0</v>
      </c>
      <c r="M331" s="4" t="str">
        <v>910412_</v>
      </c>
      <c r="N331" s="4" t="str">
        <v>Thu nhập khác</v>
      </c>
      <c r="O331" s="4" t="str">
        <v>-</v>
      </c>
    </row>
    <row r="332" spans="3:15" x14ac:dyDescent="0.3">
      <c r="C332" s="1" t="s">
        <v>1275</v>
      </c>
      <c r="D332" s="1" t="s">
        <v>1276</v>
      </c>
      <c r="E332" s="1" t="s">
        <v>2027</v>
      </c>
      <c r="F332" s="1" t="s">
        <v>1183</v>
      </c>
      <c r="G332" s="1"/>
      <c r="H332" t="str">
        <f>_xlfn.XLOOKUP(L_CI[[#This Row],[MIS code]],L_Mis[MIS code],L_Mis[MIS name])</f>
        <v>Thu nhập khác</v>
      </c>
      <c r="I332" s="1"/>
      <c r="K332" s="4">
        <v>0</v>
      </c>
      <c r="L332" s="4">
        <v>0</v>
      </c>
      <c r="M332" s="4" t="str">
        <v>910413_</v>
      </c>
      <c r="N332" s="4" t="str">
        <v>Thu nhập khác</v>
      </c>
      <c r="O332" s="4" t="str">
        <v>-</v>
      </c>
    </row>
    <row r="333" spans="3:15" x14ac:dyDescent="0.3">
      <c r="C333" s="1" t="s">
        <v>1277</v>
      </c>
      <c r="D333" s="1" t="s">
        <v>1278</v>
      </c>
      <c r="E333" s="1" t="s">
        <v>2027</v>
      </c>
      <c r="F333" s="1" t="s">
        <v>1183</v>
      </c>
      <c r="G333" s="1"/>
      <c r="H333" t="str">
        <f>_xlfn.XLOOKUP(L_CI[[#This Row],[MIS code]],L_Mis[MIS code],L_Mis[MIS name])</f>
        <v>Thu nhập khác</v>
      </c>
      <c r="I333" s="1"/>
      <c r="K333" s="4">
        <v>0</v>
      </c>
      <c r="L333" s="4">
        <v>0</v>
      </c>
      <c r="M333" s="4" t="str">
        <v>910414_</v>
      </c>
      <c r="N333" s="4" t="str">
        <v>Thu nhập khác</v>
      </c>
      <c r="O333" s="4" t="str">
        <v>-</v>
      </c>
    </row>
    <row r="334" spans="3:15" x14ac:dyDescent="0.3">
      <c r="C334" s="1" t="s">
        <v>1619</v>
      </c>
      <c r="D334" s="1" t="s">
        <v>1620</v>
      </c>
      <c r="E334" s="1" t="s">
        <v>1191</v>
      </c>
      <c r="F334" s="1" t="s">
        <v>1161</v>
      </c>
      <c r="G334" s="1"/>
      <c r="H334" t="str">
        <f>_xlfn.XLOOKUP(L_CI[[#This Row],[MIS code]],L_Mis[MIS code],L_Mis[MIS name])</f>
        <v>Chi phí tài chính, chi phí khác</v>
      </c>
      <c r="I334" s="1"/>
      <c r="K334" s="4">
        <v>0</v>
      </c>
      <c r="L334" s="4">
        <v>0</v>
      </c>
      <c r="M334" s="4" t="str">
        <v>910415_</v>
      </c>
      <c r="N334" s="4" t="str">
        <v>Chi phí tài chính, chi phí khác</v>
      </c>
      <c r="O334" s="4" t="str">
        <v>-</v>
      </c>
    </row>
    <row r="335" spans="3:15" x14ac:dyDescent="0.3">
      <c r="C335" s="1" t="s">
        <v>1621</v>
      </c>
      <c r="D335" s="1" t="s">
        <v>1622</v>
      </c>
      <c r="E335" s="1" t="s">
        <v>1191</v>
      </c>
      <c r="F335" s="1" t="s">
        <v>1161</v>
      </c>
      <c r="G335" s="1"/>
      <c r="H335" t="str">
        <f>_xlfn.XLOOKUP(L_CI[[#This Row],[MIS code]],L_Mis[MIS code],L_Mis[MIS name])</f>
        <v>Chi phí tài chính, chi phí khác</v>
      </c>
      <c r="I335" s="1"/>
      <c r="K335" s="4">
        <v>0</v>
      </c>
      <c r="L335" s="4">
        <v>0</v>
      </c>
      <c r="M335" s="4" t="str">
        <v>910416_</v>
      </c>
      <c r="N335" s="4" t="str">
        <v>Chi phí tài chính, chi phí khác</v>
      </c>
      <c r="O335" s="4" t="str">
        <v>-</v>
      </c>
    </row>
    <row r="336" spans="3:15" x14ac:dyDescent="0.3">
      <c r="C336" s="1" t="s">
        <v>1623</v>
      </c>
      <c r="D336" s="1" t="s">
        <v>1624</v>
      </c>
      <c r="E336" s="1" t="s">
        <v>1191</v>
      </c>
      <c r="F336" s="1" t="s">
        <v>1161</v>
      </c>
      <c r="G336" s="1"/>
      <c r="H336" t="str">
        <f>_xlfn.XLOOKUP(L_CI[[#This Row],[MIS code]],L_Mis[MIS code],L_Mis[MIS name])</f>
        <v>Chi phí tài chính, chi phí khác</v>
      </c>
      <c r="I336" s="1"/>
      <c r="K336" s="4">
        <v>0</v>
      </c>
      <c r="L336" s="4">
        <v>0</v>
      </c>
      <c r="M336" s="4" t="str">
        <v>910417_</v>
      </c>
      <c r="N336" s="4" t="str">
        <v>Chi phí tài chính, chi phí khác</v>
      </c>
      <c r="O336" s="4" t="str">
        <v>-</v>
      </c>
    </row>
    <row r="337" spans="3:15" x14ac:dyDescent="0.3">
      <c r="C337" s="1" t="s">
        <v>1625</v>
      </c>
      <c r="D337" s="1" t="s">
        <v>1626</v>
      </c>
      <c r="E337" s="1" t="s">
        <v>1191</v>
      </c>
      <c r="F337" s="1" t="s">
        <v>1161</v>
      </c>
      <c r="G337" s="1"/>
      <c r="H337" t="str">
        <f>_xlfn.XLOOKUP(L_CI[[#This Row],[MIS code]],L_Mis[MIS code],L_Mis[MIS name])</f>
        <v>Chi phí tài chính, chi phí khác</v>
      </c>
      <c r="I337" s="1"/>
      <c r="K337" s="4">
        <v>0</v>
      </c>
      <c r="L337" s="4">
        <v>0</v>
      </c>
      <c r="M337" s="4" t="str">
        <v>910500_</v>
      </c>
      <c r="N337" s="4" t="str">
        <v>Chi phí tài chính, chi phí khác</v>
      </c>
      <c r="O337" s="4" t="str">
        <v>-</v>
      </c>
    </row>
    <row r="338" spans="3:15" x14ac:dyDescent="0.3">
      <c r="C338" s="1" t="s">
        <v>1627</v>
      </c>
      <c r="D338" s="1" t="s">
        <v>1628</v>
      </c>
      <c r="E338" s="1" t="s">
        <v>1191</v>
      </c>
      <c r="F338" s="1" t="s">
        <v>1161</v>
      </c>
      <c r="G338" s="1"/>
      <c r="H338" t="str">
        <f>_xlfn.XLOOKUP(L_CI[[#This Row],[MIS code]],L_Mis[MIS code],L_Mis[MIS name])</f>
        <v>Chi phí tài chính, chi phí khác</v>
      </c>
      <c r="I338" s="1"/>
      <c r="K338" s="4">
        <v>0</v>
      </c>
      <c r="L338" s="4">
        <v>0</v>
      </c>
      <c r="M338" s="4" t="str">
        <v>910801_</v>
      </c>
      <c r="N338" s="4" t="str">
        <v>Chi phí tài chính, chi phí khác</v>
      </c>
      <c r="O338" s="4" t="str">
        <v>-</v>
      </c>
    </row>
    <row r="339" spans="3:15" x14ac:dyDescent="0.3">
      <c r="C339" s="1" t="s">
        <v>1629</v>
      </c>
      <c r="D339" s="1" t="s">
        <v>1630</v>
      </c>
      <c r="E339" s="1" t="s">
        <v>1191</v>
      </c>
      <c r="F339" s="1" t="s">
        <v>1161</v>
      </c>
      <c r="G339" s="1"/>
      <c r="H339" t="str">
        <f>_xlfn.XLOOKUP(L_CI[[#This Row],[MIS code]],L_Mis[MIS code],L_Mis[MIS name])</f>
        <v>Chi phí tài chính, chi phí khác</v>
      </c>
      <c r="I339" s="1"/>
      <c r="K339" s="4">
        <v>0</v>
      </c>
      <c r="L339" s="4">
        <v>0</v>
      </c>
      <c r="M339" s="4" t="str">
        <v>910802_</v>
      </c>
      <c r="N339" s="4" t="str">
        <v>Chi phí tài chính, chi phí khác</v>
      </c>
      <c r="O339" s="4" t="str">
        <v>-</v>
      </c>
    </row>
    <row r="340" spans="3:15" x14ac:dyDescent="0.3">
      <c r="C340" s="1" t="s">
        <v>1631</v>
      </c>
      <c r="D340" s="1" t="s">
        <v>1632</v>
      </c>
      <c r="E340" s="1" t="s">
        <v>1191</v>
      </c>
      <c r="F340" s="1" t="s">
        <v>1161</v>
      </c>
      <c r="G340" s="1"/>
      <c r="H340" t="str">
        <f>_xlfn.XLOOKUP(L_CI[[#This Row],[MIS code]],L_Mis[MIS code],L_Mis[MIS name])</f>
        <v>Chi phí tài chính, chi phí khác</v>
      </c>
      <c r="I340" s="1"/>
      <c r="K340" s="4">
        <v>0</v>
      </c>
      <c r="L340" s="4">
        <v>0</v>
      </c>
      <c r="M340" s="4" t="str">
        <v>910803_</v>
      </c>
      <c r="N340" s="4" t="str">
        <v>Chi phí tài chính, chi phí khác</v>
      </c>
      <c r="O340" s="4" t="str">
        <v>-</v>
      </c>
    </row>
    <row r="341" spans="3:15" x14ac:dyDescent="0.3">
      <c r="C341" s="1" t="s">
        <v>1633</v>
      </c>
      <c r="D341" s="1" t="s">
        <v>1634</v>
      </c>
      <c r="E341" s="1" t="s">
        <v>1191</v>
      </c>
      <c r="F341" s="1" t="s">
        <v>1161</v>
      </c>
      <c r="G341" s="1"/>
      <c r="H341" t="str">
        <f>_xlfn.XLOOKUP(L_CI[[#This Row],[MIS code]],L_Mis[MIS code],L_Mis[MIS name])</f>
        <v>Chi phí tài chính, chi phí khác</v>
      </c>
      <c r="I341" s="1"/>
      <c r="K341" s="4">
        <v>0</v>
      </c>
      <c r="L341" s="4">
        <v>0</v>
      </c>
      <c r="M341" s="4" t="str">
        <v>910804_</v>
      </c>
      <c r="N341" s="4" t="str">
        <v>Chi phí tài chính, chi phí khác</v>
      </c>
      <c r="O341" s="4" t="str">
        <v>-</v>
      </c>
    </row>
    <row r="342" spans="3:15" x14ac:dyDescent="0.3">
      <c r="C342" s="1" t="s">
        <v>1635</v>
      </c>
      <c r="D342" s="1" t="s">
        <v>1636</v>
      </c>
      <c r="E342" s="1" t="s">
        <v>1191</v>
      </c>
      <c r="F342" s="1" t="s">
        <v>1161</v>
      </c>
      <c r="G342" s="1"/>
      <c r="H342" t="str">
        <f>_xlfn.XLOOKUP(L_CI[[#This Row],[MIS code]],L_Mis[MIS code],L_Mis[MIS name])</f>
        <v>Chi phí tài chính, chi phí khác</v>
      </c>
      <c r="I342" s="1"/>
      <c r="K342" s="4">
        <v>0</v>
      </c>
      <c r="L342" s="4">
        <v>0</v>
      </c>
      <c r="M342" s="4" t="str">
        <v>910805_</v>
      </c>
      <c r="N342" s="4" t="str">
        <v>Chi phí tài chính, chi phí khác</v>
      </c>
      <c r="O342" s="4" t="str">
        <v>-</v>
      </c>
    </row>
    <row r="343" spans="3:15" x14ac:dyDescent="0.3">
      <c r="C343" s="1" t="s">
        <v>3670</v>
      </c>
      <c r="D343" s="1" t="s">
        <v>1182</v>
      </c>
      <c r="E343" s="1" t="s">
        <v>1190</v>
      </c>
      <c r="F343" s="1" t="s">
        <v>1181</v>
      </c>
      <c r="G343" s="1"/>
      <c r="H343" t="str">
        <f>_xlfn.XLOOKUP(L_CI[[#This Row],[MIS code]],L_Mis[MIS code],L_Mis[MIS name])</f>
        <v>Giảm trừ doanh thu</v>
      </c>
      <c r="I343" s="1"/>
      <c r="K343" s="4">
        <v>0</v>
      </c>
      <c r="L343" s="4">
        <v>0</v>
      </c>
      <c r="M343" s="4" t="str">
        <v>910901_</v>
      </c>
      <c r="N343" s="4" t="str">
        <v>Giảm trừ doanh thu</v>
      </c>
      <c r="O343" s="4" t="str">
        <v>-</v>
      </c>
    </row>
  </sheetData>
  <mergeCells count="1">
    <mergeCell ref="A2:A3"/>
  </mergeCells>
  <phoneticPr fontId="9" type="noConversion"/>
  <dataValidations count="3">
    <dataValidation type="list" allowBlank="1" showInputMessage="1" showErrorMessage="1" sqref="J6:J288" xr:uid="{3F137D62-3A74-4A18-8925-BB61AFF337C4}">
      <formula1>_xlfn.ANCHORARRAY($BO$8)</formula1>
    </dataValidation>
    <dataValidation type="list" allowBlank="1" showInputMessage="1" showErrorMessage="1" sqref="E6:E343" xr:uid="{0936873B-7830-4F2A-9461-3C7E14A83010}">
      <formula1>$K$2:$O$2</formula1>
    </dataValidation>
    <dataValidation type="list" allowBlank="1" showInputMessage="1" sqref="H6:H343" xr:uid="{9D42B8A2-8EB2-4FB9-88EF-1B30C5726BE6}">
      <formula1>_xlfn.ANCHORARRAY($Q$6)</formula1>
    </dataValidation>
  </dataValidations>
  <hyperlinks>
    <hyperlink ref="A7" location="'Site'!A1" display="Site" xr:uid="{B3E8FC9D-A34C-41FE-A4EE-F5F060109EC1}"/>
    <hyperlink ref="A11" location="'Budget center'!A1" display="Budget center" xr:uid="{2E2B834A-D1BE-45D7-8577-D71C24F1A2FD}"/>
    <hyperlink ref="A15" location="'Cost center'!A1" display="Cost center" xr:uid="{0CDCC502-4121-4F25-B41A-EB9EB71E78EB}"/>
    <hyperlink ref="A17" location="'MIS code'!A1" display="MIS code" xr:uid="{450A4873-3321-4A90-8B39-9FFFA58C7492}"/>
    <hyperlink ref="A19" location="'Commit'!A1" display="Commit" xr:uid="{5AB8B9FC-AAA2-45B1-B449-32056E14DFB3}"/>
    <hyperlink ref="A21" location="'Asset'!A1" display="Asset" xr:uid="{BB2FC86C-665B-4A0C-BF0C-8F49777E89E5}"/>
    <hyperlink ref="A23" location="'Statistic'!A1" display="Statistic" xr:uid="{DF6F574E-1303-4779-AF54-E4380DCF04A3}"/>
    <hyperlink ref="A25" location="'Financial'!A1" display="Financial" xr:uid="{88C133A3-EC06-440C-9BB6-5918C57C5CC8}"/>
    <hyperlink ref="A27" location="'Other'!A1" display="Other" xr:uid="{5C5CE512-2970-42D6-B8A6-88C1A0408DF8}"/>
    <hyperlink ref="A11" location="'Fund center'!A1" display="Fund center (BPNS)" xr:uid="{A833057A-1F6A-4B89-985B-C4C4ED7018F6}"/>
    <hyperlink ref="A9" location="'Budget center'!A1" display="Budget center" xr:uid="{59F8C352-7665-42D5-B357-7AE1CFA6B1E2}"/>
    <hyperlink ref="A9" location="Faculty!A1" display="Faculty (khoa chuyên môn)" xr:uid="{B44F501C-60BD-4367-A2D0-5D239C706159}"/>
    <hyperlink ref="A13" location="'Profit center'!A1" display="Profit center (TT lợi nhuận)" xr:uid="{7AF679FD-25A2-42B0-B3E1-38698743AB9A}"/>
  </hyperlink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2">
        <x14:dataValidation type="list" allowBlank="1" showInputMessage="1" showErrorMessage="1" xr:uid="{2F3A4D17-4F5F-4AF0-B15B-25D99C542567}">
          <x14:formula1>
            <xm:f>_xlfn.ANCHORARRAY('MIS code'!$J$6)</xm:f>
          </x14:formula1>
          <xm:sqref>F6:F343</xm:sqref>
        </x14:dataValidation>
        <x14:dataValidation type="list" allowBlank="1" showInputMessage="1" showErrorMessage="1" xr:uid="{A3935362-9BA7-474F-B6EA-CBAC95BA412F}">
          <x14:formula1>
            <xm:f>_xlfn.ANCHORARRAY(Financial!$J$6)</xm:f>
          </x14:formula1>
          <xm:sqref>G6:G343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9C1D7-90D0-469D-B248-82C357647F79}">
  <sheetPr codeName="Sheet10">
    <tabColor rgb="FF0099CC"/>
  </sheetPr>
  <dimension ref="A1:G27"/>
  <sheetViews>
    <sheetView showGridLines="0" zoomScaleNormal="100" workbookViewId="0">
      <pane xSplit="1" ySplit="5" topLeftCell="B6" activePane="bottomRight" state="frozen"/>
      <selection pane="topRight" activeCell="B1" sqref="B1"/>
      <selection pane="bottomLeft" activeCell="A6" sqref="A6"/>
      <selection pane="bottomRight" activeCell="A19" sqref="A19"/>
    </sheetView>
  </sheetViews>
  <sheetFormatPr defaultRowHeight="13.8" x14ac:dyDescent="0.3"/>
  <cols>
    <col min="1" max="1" width="30.625" style="2" customWidth="1"/>
    <col min="3" max="3" width="54.875" bestFit="1" customWidth="1"/>
    <col min="5" max="5" width="14.375" customWidth="1"/>
    <col min="6" max="6" width="1.875" bestFit="1" customWidth="1"/>
    <col min="7" max="7" width="20.625" style="4" bestFit="1" customWidth="1"/>
  </cols>
  <sheetData>
    <row r="1" spans="1:7" x14ac:dyDescent="0.3">
      <c r="C1" t="str">
        <f t="array" ref="C1:E1">""</f>
        <v/>
      </c>
      <c r="D1" t="str">
        <v/>
      </c>
      <c r="E1" t="str">
        <v/>
      </c>
    </row>
    <row r="2" spans="1:7" ht="13.8" customHeight="1" x14ac:dyDescent="0.3">
      <c r="A2" s="14" t="s">
        <v>0</v>
      </c>
      <c r="C2" s="9" t="str">
        <f>A21</f>
        <v>Asset (phân loại tài sản)</v>
      </c>
    </row>
    <row r="3" spans="1:7" ht="13.8" customHeight="1" x14ac:dyDescent="0.3">
      <c r="A3" s="15"/>
    </row>
    <row r="4" spans="1:7" ht="13.8" customHeight="1" x14ac:dyDescent="0.3">
      <c r="A4" s="13" t="s">
        <v>3693</v>
      </c>
      <c r="D4" t="s">
        <v>3651</v>
      </c>
    </row>
    <row r="5" spans="1:7" ht="14.4" thickBot="1" x14ac:dyDescent="0.35">
      <c r="A5" s="3"/>
      <c r="C5" t="s">
        <v>1637</v>
      </c>
      <c r="D5" t="s">
        <v>1638</v>
      </c>
      <c r="E5" t="s">
        <v>3</v>
      </c>
      <c r="F5" t="s">
        <v>4</v>
      </c>
    </row>
    <row r="6" spans="1:7" x14ac:dyDescent="0.3">
      <c r="C6" s="1" t="s">
        <v>3671</v>
      </c>
      <c r="D6" s="1" t="s">
        <v>1033</v>
      </c>
      <c r="E6" s="1"/>
      <c r="G6" s="4" t="str" cm="1">
        <f t="array" ref="G6:G19">_xlfn.XLOOKUP(L_AS[TK NG],L_FS[FS code],L_FS[FS name])</f>
        <v>Tài sản cố định</v>
      </c>
    </row>
    <row r="7" spans="1:7" x14ac:dyDescent="0.3">
      <c r="A7" s="11" t="s">
        <v>9</v>
      </c>
      <c r="C7" s="1" t="s">
        <v>3672</v>
      </c>
      <c r="D7" s="1" t="s">
        <v>1033</v>
      </c>
      <c r="E7" s="1"/>
      <c r="G7" s="4" t="str">
        <v>Tài sản cố định</v>
      </c>
    </row>
    <row r="8" spans="1:7" x14ac:dyDescent="0.3">
      <c r="C8" s="1" t="s">
        <v>3673</v>
      </c>
      <c r="D8" s="1" t="s">
        <v>1033</v>
      </c>
      <c r="E8" s="1"/>
      <c r="G8" s="4" t="str">
        <v>Tài sản cố định</v>
      </c>
    </row>
    <row r="9" spans="1:7" x14ac:dyDescent="0.3">
      <c r="A9" s="11" t="s">
        <v>2094</v>
      </c>
      <c r="C9" s="1" t="s">
        <v>3674</v>
      </c>
      <c r="D9" s="1" t="s">
        <v>1033</v>
      </c>
      <c r="E9" s="1"/>
      <c r="G9" s="4" t="str">
        <v>Tài sản cố định</v>
      </c>
    </row>
    <row r="10" spans="1:7" x14ac:dyDescent="0.3">
      <c r="C10" s="1" t="s">
        <v>2028</v>
      </c>
      <c r="D10" s="1" t="s">
        <v>1033</v>
      </c>
      <c r="E10" s="1"/>
      <c r="G10" s="4" t="str">
        <v>Tài sản cố định</v>
      </c>
    </row>
    <row r="11" spans="1:7" x14ac:dyDescent="0.3">
      <c r="A11" s="11" t="s">
        <v>2033</v>
      </c>
      <c r="C11" s="1" t="s">
        <v>3675</v>
      </c>
      <c r="D11" s="1" t="s">
        <v>1033</v>
      </c>
      <c r="E11" s="1"/>
      <c r="G11" s="4" t="str">
        <v>Tài sản cố định</v>
      </c>
    </row>
    <row r="12" spans="1:7" x14ac:dyDescent="0.3">
      <c r="C12" s="1" t="s">
        <v>3676</v>
      </c>
      <c r="D12" s="1" t="s">
        <v>1037</v>
      </c>
      <c r="E12" s="1"/>
      <c r="G12" s="4" t="str">
        <v>Tài sản dở dang dài hạn</v>
      </c>
    </row>
    <row r="13" spans="1:7" x14ac:dyDescent="0.3">
      <c r="A13" s="11" t="s">
        <v>3650</v>
      </c>
      <c r="C13" s="1" t="s">
        <v>3677</v>
      </c>
      <c r="D13" s="1" t="s">
        <v>1037</v>
      </c>
      <c r="E13" s="1"/>
      <c r="G13" s="4" t="str">
        <v>Tài sản dở dang dài hạn</v>
      </c>
    </row>
    <row r="14" spans="1:7" x14ac:dyDescent="0.3">
      <c r="C14" s="1" t="s">
        <v>3678</v>
      </c>
      <c r="D14" s="1" t="s">
        <v>1037</v>
      </c>
      <c r="E14" s="1"/>
      <c r="G14" s="4" t="str">
        <v>Tài sản dở dang dài hạn</v>
      </c>
    </row>
    <row r="15" spans="1:7" x14ac:dyDescent="0.3">
      <c r="A15" s="11" t="s">
        <v>22</v>
      </c>
      <c r="C15" s="1" t="s">
        <v>3679</v>
      </c>
      <c r="D15" s="1" t="s">
        <v>1037</v>
      </c>
      <c r="E15" s="1"/>
      <c r="G15" s="4" t="str">
        <v>Tài sản dở dang dài hạn</v>
      </c>
    </row>
    <row r="16" spans="1:7" x14ac:dyDescent="0.3">
      <c r="C16" s="1" t="s">
        <v>3680</v>
      </c>
      <c r="D16" s="1" t="s">
        <v>1037</v>
      </c>
      <c r="E16" s="1"/>
      <c r="G16" s="4" t="str">
        <v>Tài sản dở dang dài hạn</v>
      </c>
    </row>
    <row r="17" spans="1:7" x14ac:dyDescent="0.3">
      <c r="A17" s="11" t="s">
        <v>2034</v>
      </c>
      <c r="C17" s="1" t="s">
        <v>2029</v>
      </c>
      <c r="D17" s="1" t="s">
        <v>1037</v>
      </c>
      <c r="E17" s="1"/>
      <c r="G17" s="4" t="str">
        <v>Tài sản dở dang dài hạn</v>
      </c>
    </row>
    <row r="18" spans="1:7" x14ac:dyDescent="0.3">
      <c r="C18" s="1" t="s">
        <v>3681</v>
      </c>
      <c r="D18" s="1" t="s">
        <v>1037</v>
      </c>
      <c r="E18" s="1"/>
      <c r="G18" s="4" t="str">
        <v>Tài sản dở dang dài hạn</v>
      </c>
    </row>
    <row r="19" spans="1:7" x14ac:dyDescent="0.3">
      <c r="A19" s="11" t="s">
        <v>24</v>
      </c>
      <c r="C19" s="1" t="s">
        <v>3682</v>
      </c>
      <c r="D19" s="1" t="s">
        <v>1037</v>
      </c>
      <c r="E19" s="1"/>
      <c r="G19" s="4" t="str">
        <v>Tài sản dở dang dài hạn</v>
      </c>
    </row>
    <row r="21" spans="1:7" x14ac:dyDescent="0.3">
      <c r="A21" s="12" t="s">
        <v>25</v>
      </c>
    </row>
    <row r="23" spans="1:7" x14ac:dyDescent="0.3">
      <c r="A23" s="11" t="s">
        <v>26</v>
      </c>
    </row>
    <row r="25" spans="1:7" x14ac:dyDescent="0.3">
      <c r="A25" s="11" t="s">
        <v>27</v>
      </c>
    </row>
    <row r="27" spans="1:7" x14ac:dyDescent="0.3">
      <c r="A27" s="11" t="s">
        <v>28</v>
      </c>
    </row>
  </sheetData>
  <mergeCells count="1">
    <mergeCell ref="A2:A3"/>
  </mergeCells>
  <hyperlinks>
    <hyperlink ref="A7" location="'Site'!A1" display="Site" xr:uid="{085F8276-FE8B-4DAC-9BAE-F35790692494}"/>
    <hyperlink ref="A11" location="'Budget center'!A1" display="Budget center" xr:uid="{93797BFB-D301-479B-B7E1-6E53AC0402A0}"/>
    <hyperlink ref="A15" location="'Cost center'!A1" display="Cost center" xr:uid="{FCF5B43C-D1E8-46AB-9EB4-DFAA4238AB05}"/>
    <hyperlink ref="A17" location="'MIS code'!A1" display="MIS code" xr:uid="{8B7F0D73-1318-4673-85E4-6CB95420895F}"/>
    <hyperlink ref="A19" location="'Commit'!A1" display="Commit" xr:uid="{67ECDCDA-3DB8-4C1A-9B1F-2CB5E87556D9}"/>
    <hyperlink ref="A21" location="'Asset'!A1" display="Asset" xr:uid="{B38EDBCC-1E63-465C-B395-A3D7C34A6226}"/>
    <hyperlink ref="A23" location="'Statistic'!A1" display="Statistic" xr:uid="{83F7115D-5B21-462E-BBC9-48389C04DD9F}"/>
    <hyperlink ref="A25" location="'Financial'!A1" display="Financial" xr:uid="{805022B7-2717-44EE-B081-A8E04870E338}"/>
    <hyperlink ref="A27" location="'Other'!A1" display="Other" xr:uid="{63B10761-5FD7-41DE-B6A8-3FD580E15AD3}"/>
    <hyperlink ref="A11" location="'Fund center'!A1" display="Fund center (BPNS)" xr:uid="{0004B2E3-5355-48DB-8790-1B44B7B46AFD}"/>
    <hyperlink ref="A9" location="'Budget center'!A1" display="Budget center" xr:uid="{11A41987-C89C-44DF-95B8-8F70C9648B59}"/>
    <hyperlink ref="A9" location="Faculty!A1" display="Faculty (khoa chuyên môn)" xr:uid="{A283CEF0-7393-422C-AF8A-3AD237E6F017}"/>
    <hyperlink ref="A13" location="'Profit center'!A1" display="Profit center (TT lợi nhuận)" xr:uid="{0741B530-D54F-4E69-94DF-C2524C81639C}"/>
  </hyperlink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BBC415AB-0334-4D25-9CAF-88F46E5F572F}">
          <x14:formula1>
            <xm:f>_xlfn.ANCHORARRAY(Financial!$K$6)</xm:f>
          </x14:formula1>
          <xm:sqref>D6:D19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ABAD5-8D8A-4DEF-A07F-3D060395CD87}">
  <sheetPr codeName="Sheet11">
    <tabColor rgb="FF0099CC"/>
  </sheetPr>
  <dimension ref="A1:I51"/>
  <sheetViews>
    <sheetView showGridLines="0" zoomScaleNormal="100" workbookViewId="0">
      <pane xSplit="1" ySplit="5" topLeftCell="B6" activePane="bottomRight" state="frozen"/>
      <selection pane="topRight" activeCell="B1" sqref="B1"/>
      <selection pane="bottomLeft" activeCell="A6" sqref="A6"/>
      <selection pane="bottomRight" activeCell="A25" sqref="A25"/>
    </sheetView>
  </sheetViews>
  <sheetFormatPr defaultRowHeight="13.8" x14ac:dyDescent="0.3"/>
  <cols>
    <col min="1" max="1" width="30.625" style="2" customWidth="1"/>
    <col min="3" max="3" width="11.625" customWidth="1"/>
    <col min="4" max="4" width="57.125" bestFit="1" customWidth="1"/>
    <col min="5" max="5" width="8.125" customWidth="1"/>
    <col min="6" max="6" width="13.875" customWidth="1"/>
    <col min="7" max="9" width="9" style="4"/>
  </cols>
  <sheetData>
    <row r="1" spans="1:9" x14ac:dyDescent="0.3">
      <c r="C1" t="str">
        <f t="array" ref="C1:F1">""</f>
        <v/>
      </c>
      <c r="D1" t="str">
        <v/>
      </c>
      <c r="E1" t="str">
        <v/>
      </c>
      <c r="F1" t="str">
        <v/>
      </c>
    </row>
    <row r="2" spans="1:9" ht="13.8" customHeight="1" x14ac:dyDescent="0.3">
      <c r="A2" s="14" t="s">
        <v>0</v>
      </c>
      <c r="C2" s="9" t="str">
        <f>A23</f>
        <v>Statistic (chỉ tiêu thống kê)</v>
      </c>
    </row>
    <row r="3" spans="1:9" ht="13.8" customHeight="1" x14ac:dyDescent="0.3">
      <c r="A3" s="15"/>
    </row>
    <row r="4" spans="1:9" ht="13.8" customHeight="1" x14ac:dyDescent="0.3">
      <c r="A4" s="13" t="s">
        <v>3693</v>
      </c>
    </row>
    <row r="5" spans="1:9" ht="14.4" thickBot="1" x14ac:dyDescent="0.35">
      <c r="A5" s="3"/>
      <c r="C5" t="s">
        <v>1639</v>
      </c>
      <c r="D5" t="s">
        <v>1640</v>
      </c>
      <c r="E5" t="s">
        <v>1641</v>
      </c>
      <c r="F5" t="s">
        <v>3</v>
      </c>
      <c r="G5" s="4" t="s">
        <v>5</v>
      </c>
      <c r="H5" s="4" t="s">
        <v>6</v>
      </c>
      <c r="I5" s="4" t="s">
        <v>7</v>
      </c>
    </row>
    <row r="6" spans="1:9" x14ac:dyDescent="0.3">
      <c r="C6" s="8" t="s">
        <v>1642</v>
      </c>
      <c r="D6" s="8" t="s">
        <v>1643</v>
      </c>
      <c r="E6" s="8" t="s">
        <v>3683</v>
      </c>
      <c r="F6" s="1"/>
      <c r="G6" s="4" cm="1">
        <f t="array" ref="G6:G51">COUNTIFS(L_ST[Statistics],L_ST[Statistics])-1</f>
        <v>0</v>
      </c>
      <c r="H6" s="4" cm="1">
        <f t="array" ref="H6:H51">COUNTIFS(L_ST[Statistics],L_ST[Statistics]&amp;"?*")</f>
        <v>0</v>
      </c>
      <c r="I6" s="4" t="str" cm="1">
        <f t="array" ref="I6:I51">_xlfn._xlws.SORT(L_ST[Statistics])</f>
        <v>905110_</v>
      </c>
    </row>
    <row r="7" spans="1:9" x14ac:dyDescent="0.3">
      <c r="A7" s="11" t="s">
        <v>9</v>
      </c>
      <c r="C7" s="1" t="s">
        <v>1644</v>
      </c>
      <c r="D7" s="1" t="s">
        <v>1645</v>
      </c>
      <c r="E7" s="1" t="s">
        <v>3683</v>
      </c>
      <c r="F7" s="1"/>
      <c r="G7" s="4">
        <v>0</v>
      </c>
      <c r="H7" s="4">
        <v>0</v>
      </c>
      <c r="I7" s="4" t="str">
        <v>905120_</v>
      </c>
    </row>
    <row r="8" spans="1:9" x14ac:dyDescent="0.3">
      <c r="C8" s="1" t="s">
        <v>1646</v>
      </c>
      <c r="D8" s="1" t="s">
        <v>1647</v>
      </c>
      <c r="E8" s="1" t="s">
        <v>3684</v>
      </c>
      <c r="F8" s="1"/>
      <c r="G8" s="4">
        <v>0</v>
      </c>
      <c r="H8" s="4">
        <v>0</v>
      </c>
      <c r="I8" s="4" t="str">
        <v>905130_</v>
      </c>
    </row>
    <row r="9" spans="1:9" x14ac:dyDescent="0.3">
      <c r="A9" s="11" t="s">
        <v>2094</v>
      </c>
      <c r="C9" s="1" t="s">
        <v>1648</v>
      </c>
      <c r="D9" s="1" t="s">
        <v>1649</v>
      </c>
      <c r="E9" s="1" t="s">
        <v>3685</v>
      </c>
      <c r="F9" s="1"/>
      <c r="G9" s="4">
        <v>0</v>
      </c>
      <c r="H9" s="4">
        <v>0</v>
      </c>
      <c r="I9" s="4" t="str">
        <v>905410_</v>
      </c>
    </row>
    <row r="10" spans="1:9" x14ac:dyDescent="0.3">
      <c r="C10" s="1" t="s">
        <v>1650</v>
      </c>
      <c r="D10" s="1" t="s">
        <v>1651</v>
      </c>
      <c r="E10" s="1" t="s">
        <v>3685</v>
      </c>
      <c r="F10" s="1"/>
      <c r="G10" s="4">
        <v>0</v>
      </c>
      <c r="H10" s="4">
        <v>0</v>
      </c>
      <c r="I10" s="4" t="str">
        <v>905420_</v>
      </c>
    </row>
    <row r="11" spans="1:9" x14ac:dyDescent="0.3">
      <c r="A11" s="11" t="s">
        <v>2033</v>
      </c>
      <c r="C11" s="1" t="s">
        <v>1652</v>
      </c>
      <c r="D11" s="1" t="s">
        <v>1653</v>
      </c>
      <c r="E11" s="1" t="s">
        <v>3686</v>
      </c>
      <c r="F11" s="1"/>
      <c r="G11" s="4">
        <v>0</v>
      </c>
      <c r="H11" s="4">
        <v>0</v>
      </c>
      <c r="I11" s="4" t="str">
        <v>905430_</v>
      </c>
    </row>
    <row r="12" spans="1:9" x14ac:dyDescent="0.3">
      <c r="C12" s="1" t="s">
        <v>1654</v>
      </c>
      <c r="D12" s="1" t="s">
        <v>1655</v>
      </c>
      <c r="E12" s="1" t="s">
        <v>3687</v>
      </c>
      <c r="F12" s="1"/>
      <c r="G12" s="4">
        <v>0</v>
      </c>
      <c r="H12" s="4">
        <v>0</v>
      </c>
      <c r="I12" s="4" t="str">
        <v>905522_</v>
      </c>
    </row>
    <row r="13" spans="1:9" x14ac:dyDescent="0.3">
      <c r="A13" s="11" t="s">
        <v>3650</v>
      </c>
      <c r="C13" s="1" t="s">
        <v>1656</v>
      </c>
      <c r="D13" s="1" t="s">
        <v>1657</v>
      </c>
      <c r="E13" s="1" t="s">
        <v>3688</v>
      </c>
      <c r="F13" s="1"/>
      <c r="G13" s="4">
        <v>0</v>
      </c>
      <c r="H13" s="4">
        <v>0</v>
      </c>
      <c r="I13" s="4" t="str">
        <v>905623_</v>
      </c>
    </row>
    <row r="14" spans="1:9" x14ac:dyDescent="0.3">
      <c r="C14" s="1" t="s">
        <v>1658</v>
      </c>
      <c r="D14" s="1" t="s">
        <v>1659</v>
      </c>
      <c r="E14" s="1" t="s">
        <v>3688</v>
      </c>
      <c r="F14" s="1"/>
      <c r="G14" s="4">
        <v>0</v>
      </c>
      <c r="H14" s="4">
        <v>0</v>
      </c>
      <c r="I14" s="4" t="str">
        <v>905625_</v>
      </c>
    </row>
    <row r="15" spans="1:9" x14ac:dyDescent="0.3">
      <c r="A15" s="11" t="s">
        <v>22</v>
      </c>
      <c r="C15" s="1" t="s">
        <v>1660</v>
      </c>
      <c r="D15" s="1" t="s">
        <v>1661</v>
      </c>
      <c r="E15" s="1" t="s">
        <v>3688</v>
      </c>
      <c r="F15" s="1"/>
      <c r="G15" s="4">
        <v>0</v>
      </c>
      <c r="H15" s="4">
        <v>0</v>
      </c>
      <c r="I15" s="4" t="str">
        <v>905627_</v>
      </c>
    </row>
    <row r="16" spans="1:9" x14ac:dyDescent="0.3">
      <c r="C16" s="1" t="s">
        <v>1662</v>
      </c>
      <c r="D16" s="1" t="s">
        <v>1663</v>
      </c>
      <c r="E16" s="1" t="s">
        <v>3688</v>
      </c>
      <c r="F16" s="1"/>
      <c r="G16" s="4">
        <v>0</v>
      </c>
      <c r="H16" s="4">
        <v>0</v>
      </c>
      <c r="I16" s="4" t="str">
        <v>905628_</v>
      </c>
    </row>
    <row r="17" spans="1:9" x14ac:dyDescent="0.3">
      <c r="A17" s="11" t="s">
        <v>2034</v>
      </c>
      <c r="C17" s="1" t="s">
        <v>1664</v>
      </c>
      <c r="D17" s="1" t="s">
        <v>1665</v>
      </c>
      <c r="E17" s="1" t="s">
        <v>3689</v>
      </c>
      <c r="F17" s="1"/>
      <c r="G17" s="4">
        <v>0</v>
      </c>
      <c r="H17" s="4">
        <v>0</v>
      </c>
      <c r="I17" s="4" t="str">
        <v>910100_</v>
      </c>
    </row>
    <row r="18" spans="1:9" x14ac:dyDescent="0.3">
      <c r="C18" s="1" t="s">
        <v>1666</v>
      </c>
      <c r="D18" s="1" t="s">
        <v>1667</v>
      </c>
      <c r="E18" s="1" t="s">
        <v>3689</v>
      </c>
      <c r="F18" s="1"/>
      <c r="G18" s="4">
        <v>0</v>
      </c>
      <c r="H18" s="4">
        <v>0</v>
      </c>
      <c r="I18" s="4" t="str">
        <v>910201_</v>
      </c>
    </row>
    <row r="19" spans="1:9" x14ac:dyDescent="0.3">
      <c r="A19" s="11" t="s">
        <v>24</v>
      </c>
      <c r="C19" s="1" t="s">
        <v>1668</v>
      </c>
      <c r="D19" s="1" t="s">
        <v>1669</v>
      </c>
      <c r="E19" s="1" t="s">
        <v>3689</v>
      </c>
      <c r="F19" s="1"/>
      <c r="G19" s="4">
        <v>0</v>
      </c>
      <c r="H19" s="4">
        <v>0</v>
      </c>
      <c r="I19" s="4" t="str">
        <v>910202_</v>
      </c>
    </row>
    <row r="20" spans="1:9" x14ac:dyDescent="0.3">
      <c r="C20" s="1" t="s">
        <v>1670</v>
      </c>
      <c r="D20" s="1" t="s">
        <v>1671</v>
      </c>
      <c r="E20" s="1" t="s">
        <v>3689</v>
      </c>
      <c r="F20" s="1"/>
      <c r="G20" s="4">
        <v>0</v>
      </c>
      <c r="H20" s="4">
        <v>0</v>
      </c>
      <c r="I20" s="4" t="str">
        <v>910203_</v>
      </c>
    </row>
    <row r="21" spans="1:9" x14ac:dyDescent="0.3">
      <c r="A21" s="11" t="s">
        <v>25</v>
      </c>
      <c r="C21" s="1" t="s">
        <v>1672</v>
      </c>
      <c r="D21" s="1" t="s">
        <v>1673</v>
      </c>
      <c r="E21" s="1" t="s">
        <v>3689</v>
      </c>
      <c r="F21" s="1"/>
      <c r="G21" s="4">
        <v>0</v>
      </c>
      <c r="H21" s="4">
        <v>0</v>
      </c>
      <c r="I21" s="4" t="str">
        <v>910204_</v>
      </c>
    </row>
    <row r="22" spans="1:9" x14ac:dyDescent="0.3">
      <c r="C22" s="1" t="s">
        <v>1674</v>
      </c>
      <c r="D22" s="1" t="s">
        <v>1675</v>
      </c>
      <c r="E22" s="1" t="s">
        <v>3689</v>
      </c>
      <c r="F22" s="1"/>
      <c r="G22" s="4">
        <v>0</v>
      </c>
      <c r="H22" s="4">
        <v>0</v>
      </c>
      <c r="I22" s="4" t="str">
        <v>910205_</v>
      </c>
    </row>
    <row r="23" spans="1:9" x14ac:dyDescent="0.3">
      <c r="A23" s="12" t="s">
        <v>26</v>
      </c>
      <c r="C23" s="1" t="s">
        <v>1676</v>
      </c>
      <c r="D23" s="1" t="s">
        <v>1677</v>
      </c>
      <c r="E23" s="1" t="s">
        <v>3689</v>
      </c>
      <c r="F23" s="1"/>
      <c r="G23" s="4">
        <v>0</v>
      </c>
      <c r="H23" s="4">
        <v>0</v>
      </c>
      <c r="I23" s="4" t="str">
        <v>910311_</v>
      </c>
    </row>
    <row r="24" spans="1:9" x14ac:dyDescent="0.3">
      <c r="C24" s="1" t="s">
        <v>1678</v>
      </c>
      <c r="D24" s="1" t="s">
        <v>1679</v>
      </c>
      <c r="E24" s="1" t="s">
        <v>3689</v>
      </c>
      <c r="F24" s="1"/>
      <c r="G24" s="4">
        <v>0</v>
      </c>
      <c r="H24" s="4">
        <v>0</v>
      </c>
      <c r="I24" s="4" t="str">
        <v>910312_</v>
      </c>
    </row>
    <row r="25" spans="1:9" x14ac:dyDescent="0.3">
      <c r="A25" s="11" t="s">
        <v>27</v>
      </c>
      <c r="C25" s="1" t="s">
        <v>1680</v>
      </c>
      <c r="D25" s="1" t="s">
        <v>1681</v>
      </c>
      <c r="E25" s="1" t="s">
        <v>3689</v>
      </c>
      <c r="F25" s="1"/>
      <c r="G25" s="4">
        <v>0</v>
      </c>
      <c r="H25" s="4">
        <v>0</v>
      </c>
      <c r="I25" s="4" t="str">
        <v>910313_</v>
      </c>
    </row>
    <row r="26" spans="1:9" x14ac:dyDescent="0.3">
      <c r="C26" s="1" t="s">
        <v>1682</v>
      </c>
      <c r="D26" s="1" t="s">
        <v>1683</v>
      </c>
      <c r="E26" s="1" t="s">
        <v>3689</v>
      </c>
      <c r="F26" s="1"/>
      <c r="G26" s="4">
        <v>0</v>
      </c>
      <c r="H26" s="4">
        <v>0</v>
      </c>
      <c r="I26" s="4" t="str">
        <v>910314_</v>
      </c>
    </row>
    <row r="27" spans="1:9" x14ac:dyDescent="0.3">
      <c r="A27" s="11" t="s">
        <v>28</v>
      </c>
      <c r="C27" s="1" t="s">
        <v>1684</v>
      </c>
      <c r="D27" s="1" t="s">
        <v>1685</v>
      </c>
      <c r="E27" s="1" t="s">
        <v>3689</v>
      </c>
      <c r="F27" s="1"/>
      <c r="G27" s="4">
        <v>0</v>
      </c>
      <c r="H27" s="4">
        <v>0</v>
      </c>
      <c r="I27" s="4" t="str">
        <v>910315_</v>
      </c>
    </row>
    <row r="28" spans="1:9" x14ac:dyDescent="0.3">
      <c r="C28" s="1" t="s">
        <v>1686</v>
      </c>
      <c r="D28" s="1" t="s">
        <v>1687</v>
      </c>
      <c r="E28" s="1" t="s">
        <v>3689</v>
      </c>
      <c r="F28" s="1"/>
      <c r="G28" s="4">
        <v>0</v>
      </c>
      <c r="H28" s="4">
        <v>0</v>
      </c>
      <c r="I28" s="4" t="str">
        <v>910321_</v>
      </c>
    </row>
    <row r="29" spans="1:9" x14ac:dyDescent="0.3">
      <c r="C29" s="1" t="s">
        <v>1688</v>
      </c>
      <c r="D29" s="1" t="s">
        <v>1689</v>
      </c>
      <c r="E29" s="1" t="s">
        <v>3689</v>
      </c>
      <c r="F29" s="1"/>
      <c r="G29" s="4">
        <v>0</v>
      </c>
      <c r="H29" s="4">
        <v>0</v>
      </c>
      <c r="I29" s="4" t="str">
        <v>910322_</v>
      </c>
    </row>
    <row r="30" spans="1:9" x14ac:dyDescent="0.3">
      <c r="C30" s="1" t="s">
        <v>1690</v>
      </c>
      <c r="D30" s="1" t="s">
        <v>1691</v>
      </c>
      <c r="E30" s="1" t="s">
        <v>3689</v>
      </c>
      <c r="F30" s="1"/>
      <c r="G30" s="4">
        <v>0</v>
      </c>
      <c r="H30" s="4">
        <v>0</v>
      </c>
      <c r="I30" s="4" t="str">
        <v>910323_</v>
      </c>
    </row>
    <row r="31" spans="1:9" x14ac:dyDescent="0.3">
      <c r="C31" s="1" t="s">
        <v>1692</v>
      </c>
      <c r="D31" s="1" t="s">
        <v>1693</v>
      </c>
      <c r="E31" s="1" t="s">
        <v>3689</v>
      </c>
      <c r="F31" s="1"/>
      <c r="G31" s="4">
        <v>0</v>
      </c>
      <c r="H31" s="4">
        <v>0</v>
      </c>
      <c r="I31" s="4" t="str">
        <v>910324_</v>
      </c>
    </row>
    <row r="32" spans="1:9" x14ac:dyDescent="0.3">
      <c r="C32" s="1" t="s">
        <v>1694</v>
      </c>
      <c r="D32" s="1" t="s">
        <v>1695</v>
      </c>
      <c r="E32" s="1" t="s">
        <v>3689</v>
      </c>
      <c r="F32" s="1"/>
      <c r="G32" s="4">
        <v>0</v>
      </c>
      <c r="H32" s="4">
        <v>0</v>
      </c>
      <c r="I32" s="4" t="str">
        <v>910325_</v>
      </c>
    </row>
    <row r="33" spans="3:9" x14ac:dyDescent="0.3">
      <c r="C33" s="1" t="s">
        <v>1696</v>
      </c>
      <c r="D33" s="1" t="s">
        <v>1697</v>
      </c>
      <c r="E33" s="1" t="s">
        <v>3689</v>
      </c>
      <c r="F33" s="1"/>
      <c r="G33" s="4">
        <v>0</v>
      </c>
      <c r="H33" s="4">
        <v>0</v>
      </c>
      <c r="I33" s="4" t="str">
        <v>910331_</v>
      </c>
    </row>
    <row r="34" spans="3:9" x14ac:dyDescent="0.3">
      <c r="C34" s="1" t="s">
        <v>1698</v>
      </c>
      <c r="D34" s="1" t="s">
        <v>1699</v>
      </c>
      <c r="E34" s="1" t="s">
        <v>3689</v>
      </c>
      <c r="F34" s="1"/>
      <c r="G34" s="4">
        <v>0</v>
      </c>
      <c r="H34" s="4">
        <v>0</v>
      </c>
      <c r="I34" s="4" t="str">
        <v>910332_</v>
      </c>
    </row>
    <row r="35" spans="3:9" x14ac:dyDescent="0.3">
      <c r="C35" s="1" t="s">
        <v>1700</v>
      </c>
      <c r="D35" s="1" t="s">
        <v>1701</v>
      </c>
      <c r="E35" s="1" t="s">
        <v>3689</v>
      </c>
      <c r="F35" s="1"/>
      <c r="G35" s="4">
        <v>0</v>
      </c>
      <c r="H35" s="4">
        <v>0</v>
      </c>
      <c r="I35" s="4" t="str">
        <v>910333_</v>
      </c>
    </row>
    <row r="36" spans="3:9" x14ac:dyDescent="0.3">
      <c r="C36" s="1" t="s">
        <v>1702</v>
      </c>
      <c r="D36" s="1" t="s">
        <v>1703</v>
      </c>
      <c r="E36" s="1" t="s">
        <v>3689</v>
      </c>
      <c r="F36" s="1"/>
      <c r="G36" s="4">
        <v>0</v>
      </c>
      <c r="H36" s="4">
        <v>0</v>
      </c>
      <c r="I36" s="4" t="str">
        <v>910334_</v>
      </c>
    </row>
    <row r="37" spans="3:9" x14ac:dyDescent="0.3">
      <c r="C37" s="1" t="s">
        <v>1704</v>
      </c>
      <c r="D37" s="1" t="s">
        <v>1705</v>
      </c>
      <c r="E37" s="1" t="s">
        <v>3689</v>
      </c>
      <c r="F37" s="1"/>
      <c r="G37" s="4">
        <v>0</v>
      </c>
      <c r="H37" s="4">
        <v>0</v>
      </c>
      <c r="I37" s="4" t="str">
        <v>910335_</v>
      </c>
    </row>
    <row r="38" spans="3:9" x14ac:dyDescent="0.3">
      <c r="C38" s="1" t="s">
        <v>1706</v>
      </c>
      <c r="D38" s="1" t="s">
        <v>1707</v>
      </c>
      <c r="E38" s="1" t="s">
        <v>3689</v>
      </c>
      <c r="F38" s="1"/>
      <c r="G38" s="4">
        <v>0</v>
      </c>
      <c r="H38" s="4">
        <v>0</v>
      </c>
      <c r="I38" s="4" t="str">
        <v>910411_</v>
      </c>
    </row>
    <row r="39" spans="3:9" x14ac:dyDescent="0.3">
      <c r="C39" s="1" t="s">
        <v>1708</v>
      </c>
      <c r="D39" s="1" t="s">
        <v>1709</v>
      </c>
      <c r="E39" s="1" t="s">
        <v>3689</v>
      </c>
      <c r="F39" s="1"/>
      <c r="G39" s="4">
        <v>0</v>
      </c>
      <c r="H39" s="4">
        <v>0</v>
      </c>
      <c r="I39" s="4" t="str">
        <v>910412_</v>
      </c>
    </row>
    <row r="40" spans="3:9" x14ac:dyDescent="0.3">
      <c r="C40" s="1" t="s">
        <v>1710</v>
      </c>
      <c r="D40" s="1" t="s">
        <v>1711</v>
      </c>
      <c r="E40" s="1" t="s">
        <v>3689</v>
      </c>
      <c r="F40" s="1"/>
      <c r="G40" s="4">
        <v>0</v>
      </c>
      <c r="H40" s="4">
        <v>0</v>
      </c>
      <c r="I40" s="4" t="str">
        <v>910413_</v>
      </c>
    </row>
    <row r="41" spans="3:9" x14ac:dyDescent="0.3">
      <c r="C41" s="1" t="s">
        <v>1712</v>
      </c>
      <c r="D41" s="1" t="s">
        <v>1713</v>
      </c>
      <c r="E41" s="1" t="s">
        <v>3689</v>
      </c>
      <c r="F41" s="1"/>
      <c r="G41" s="4">
        <v>0</v>
      </c>
      <c r="H41" s="4">
        <v>0</v>
      </c>
      <c r="I41" s="4" t="str">
        <v>910414_</v>
      </c>
    </row>
    <row r="42" spans="3:9" x14ac:dyDescent="0.3">
      <c r="C42" s="1" t="s">
        <v>1714</v>
      </c>
      <c r="D42" s="1" t="s">
        <v>1715</v>
      </c>
      <c r="E42" s="1" t="s">
        <v>3689</v>
      </c>
      <c r="F42" s="1"/>
      <c r="G42" s="4">
        <v>0</v>
      </c>
      <c r="H42" s="4">
        <v>0</v>
      </c>
      <c r="I42" s="4" t="str">
        <v>910415_</v>
      </c>
    </row>
    <row r="43" spans="3:9" x14ac:dyDescent="0.3">
      <c r="C43" s="1" t="s">
        <v>1716</v>
      </c>
      <c r="D43" s="1" t="s">
        <v>1717</v>
      </c>
      <c r="E43" s="1" t="s">
        <v>3689</v>
      </c>
      <c r="F43" s="1"/>
      <c r="G43" s="4">
        <v>0</v>
      </c>
      <c r="H43" s="4">
        <v>0</v>
      </c>
      <c r="I43" s="4" t="str">
        <v>910416_</v>
      </c>
    </row>
    <row r="44" spans="3:9" x14ac:dyDescent="0.3">
      <c r="C44" s="1" t="s">
        <v>1718</v>
      </c>
      <c r="D44" s="1" t="s">
        <v>1719</v>
      </c>
      <c r="E44" s="1" t="s">
        <v>3689</v>
      </c>
      <c r="F44" s="1"/>
      <c r="G44" s="4">
        <v>0</v>
      </c>
      <c r="H44" s="4">
        <v>0</v>
      </c>
      <c r="I44" s="4" t="str">
        <v>910417_</v>
      </c>
    </row>
    <row r="45" spans="3:9" x14ac:dyDescent="0.3">
      <c r="C45" s="1" t="s">
        <v>1720</v>
      </c>
      <c r="D45" s="1" t="s">
        <v>1721</v>
      </c>
      <c r="E45" s="1" t="s">
        <v>3689</v>
      </c>
      <c r="F45" s="1"/>
      <c r="G45" s="4">
        <v>0</v>
      </c>
      <c r="H45" s="4">
        <v>0</v>
      </c>
      <c r="I45" s="4" t="str">
        <v>910500_</v>
      </c>
    </row>
    <row r="46" spans="3:9" x14ac:dyDescent="0.3">
      <c r="C46" s="1" t="s">
        <v>1722</v>
      </c>
      <c r="D46" s="1" t="s">
        <v>1723</v>
      </c>
      <c r="E46" s="1" t="s">
        <v>3689</v>
      </c>
      <c r="F46" s="1"/>
      <c r="G46" s="4">
        <v>0</v>
      </c>
      <c r="H46" s="4">
        <v>0</v>
      </c>
      <c r="I46" s="4" t="str">
        <v>910801_</v>
      </c>
    </row>
    <row r="47" spans="3:9" x14ac:dyDescent="0.3">
      <c r="C47" s="1" t="s">
        <v>1724</v>
      </c>
      <c r="D47" s="1" t="s">
        <v>1725</v>
      </c>
      <c r="E47" s="1" t="s">
        <v>3689</v>
      </c>
      <c r="F47" s="1"/>
      <c r="G47" s="4">
        <v>0</v>
      </c>
      <c r="H47" s="4">
        <v>0</v>
      </c>
      <c r="I47" s="4" t="str">
        <v>910802_</v>
      </c>
    </row>
    <row r="48" spans="3:9" x14ac:dyDescent="0.3">
      <c r="C48" s="1" t="s">
        <v>1726</v>
      </c>
      <c r="D48" s="1" t="s">
        <v>1727</v>
      </c>
      <c r="E48" s="1" t="s">
        <v>3689</v>
      </c>
      <c r="F48" s="1"/>
      <c r="G48" s="4">
        <v>0</v>
      </c>
      <c r="H48" s="4">
        <v>0</v>
      </c>
      <c r="I48" s="4" t="str">
        <v>910803_</v>
      </c>
    </row>
    <row r="49" spans="3:9" x14ac:dyDescent="0.3">
      <c r="C49" s="1" t="s">
        <v>1728</v>
      </c>
      <c r="D49" s="1" t="s">
        <v>1729</v>
      </c>
      <c r="E49" s="1" t="s">
        <v>3689</v>
      </c>
      <c r="F49" s="1"/>
      <c r="G49" s="4">
        <v>0</v>
      </c>
      <c r="H49" s="4">
        <v>0</v>
      </c>
      <c r="I49" s="4" t="str">
        <v>910804_</v>
      </c>
    </row>
    <row r="50" spans="3:9" x14ac:dyDescent="0.3">
      <c r="C50" s="1" t="s">
        <v>1730</v>
      </c>
      <c r="D50" s="1" t="s">
        <v>1731</v>
      </c>
      <c r="E50" s="1" t="s">
        <v>3689</v>
      </c>
      <c r="F50" s="1"/>
      <c r="G50" s="4">
        <v>0</v>
      </c>
      <c r="H50" s="4">
        <v>0</v>
      </c>
      <c r="I50" s="4" t="str">
        <v>910805_</v>
      </c>
    </row>
    <row r="51" spans="3:9" x14ac:dyDescent="0.3">
      <c r="C51" s="1" t="s">
        <v>1732</v>
      </c>
      <c r="D51" s="1" t="s">
        <v>1733</v>
      </c>
      <c r="E51" s="1" t="s">
        <v>3689</v>
      </c>
      <c r="F51" s="1"/>
      <c r="G51" s="4">
        <v>0</v>
      </c>
      <c r="H51" s="4">
        <v>0</v>
      </c>
      <c r="I51" s="4" t="str">
        <v>910901_</v>
      </c>
    </row>
  </sheetData>
  <mergeCells count="1">
    <mergeCell ref="A2:A3"/>
  </mergeCells>
  <hyperlinks>
    <hyperlink ref="A7" location="'Site'!A1" display="Site" xr:uid="{3EBB9496-B16F-48C8-8596-82968FA2871F}"/>
    <hyperlink ref="A11" location="'Budget center'!A1" display="Budget center" xr:uid="{BC5B81E3-FAD3-4706-A325-673F1520859E}"/>
    <hyperlink ref="A15" location="'Cost center'!A1" display="Cost center" xr:uid="{79267D0C-9F6D-41A4-8396-BDAF21F2CD1C}"/>
    <hyperlink ref="A17" location="'MIS code'!A1" display="MIS code" xr:uid="{CA35D9E1-CAB9-49CB-8031-68927CAE0D55}"/>
    <hyperlink ref="A19" location="'Commit'!A1" display="Commit" xr:uid="{B84E67FC-CBC1-42B0-8CD4-4002D6EEA0B1}"/>
    <hyperlink ref="A21" location="'Asset'!A1" display="Asset" xr:uid="{8D9A85DE-D374-494C-A672-32DC405F6309}"/>
    <hyperlink ref="A23" location="'Statistic'!A1" display="Statistic" xr:uid="{554479DF-750C-4DD0-A95E-F2483F9DF4D6}"/>
    <hyperlink ref="A25" location="'Financial'!A1" display="Financial" xr:uid="{C861CBA3-D287-4997-8DEF-BABFF1C1C12E}"/>
    <hyperlink ref="A27" location="'Other'!A1" display="Other" xr:uid="{42FC2ED1-30D8-4878-A2FC-E8A895040010}"/>
    <hyperlink ref="A11" location="'Fund center'!A1" display="Fund center (BPNS)" xr:uid="{4164B135-8A2A-461D-9559-3E7DA768FA97}"/>
    <hyperlink ref="A9" location="'Budget center'!A1" display="Budget center" xr:uid="{6944172E-8D53-49C2-92F0-89EA53B646A9}"/>
    <hyperlink ref="A9" location="Faculty!A1" display="Faculty (khoa chuyên môn)" xr:uid="{0C640EE8-442F-4367-9F54-48FFBBA4F531}"/>
    <hyperlink ref="A13" location="'Profit center'!A1" display="Profit center (TT lợi nhuận)" xr:uid="{7FE0503A-E324-471E-B5AB-FA4F3E8A0CD4}"/>
  </hyperlinks>
  <pageMargins left="0.7" right="0.7" top="0.75" bottom="0.75" header="0.3" footer="0.3"/>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99025-2E15-4BD5-8946-E7B6725BB370}">
  <sheetPr codeName="Sheet12">
    <tabColor rgb="FF0099CC"/>
  </sheetPr>
  <dimension ref="A1:R53"/>
  <sheetViews>
    <sheetView showGridLines="0" zoomScaleNormal="100" workbookViewId="0">
      <pane xSplit="1" ySplit="5" topLeftCell="B6" activePane="bottomRight" state="frozen"/>
      <selection pane="topRight" activeCell="B1" sqref="B1"/>
      <selection pane="bottomLeft" activeCell="A6" sqref="A6"/>
      <selection pane="bottomRight" activeCell="A27" sqref="A27"/>
    </sheetView>
  </sheetViews>
  <sheetFormatPr defaultRowHeight="13.8" x14ac:dyDescent="0.3"/>
  <cols>
    <col min="1" max="1" width="30.625" style="2" customWidth="1"/>
    <col min="3" max="3" width="11" customWidth="1"/>
    <col min="4" max="4" width="33.875" customWidth="1"/>
    <col min="5" max="5" width="7.875" customWidth="1"/>
    <col min="6" max="6" width="3.75" bestFit="1" customWidth="1"/>
    <col min="7" max="7" width="11" bestFit="1" customWidth="1"/>
    <col min="8" max="8" width="7.375" style="4" customWidth="1"/>
    <col min="9" max="9" width="6.875" style="4" customWidth="1"/>
    <col min="10" max="12" width="9.125" style="4" customWidth="1"/>
    <col min="14" max="14" width="11.625" customWidth="1"/>
    <col min="15" max="15" width="50.875" customWidth="1"/>
    <col min="16" max="16" width="11" bestFit="1" customWidth="1"/>
    <col min="17" max="17" width="7.375" style="4" customWidth="1"/>
    <col min="18" max="18" width="6.875" style="4" customWidth="1"/>
    <col min="19" max="19" width="9" customWidth="1"/>
  </cols>
  <sheetData>
    <row r="1" spans="1:18" x14ac:dyDescent="0.3">
      <c r="C1" t="str">
        <f t="array" ref="C1:G1">""</f>
        <v/>
      </c>
      <c r="D1" t="str">
        <v/>
      </c>
      <c r="E1" t="str">
        <v/>
      </c>
      <c r="F1" t="str">
        <v/>
      </c>
      <c r="G1" t="str">
        <v/>
      </c>
    </row>
    <row r="2" spans="1:18" ht="13.8" customHeight="1" x14ac:dyDescent="0.3">
      <c r="A2" s="14" t="s">
        <v>0</v>
      </c>
      <c r="C2" s="9" t="str">
        <f>A25</f>
        <v>Financial (chỉ tiêu BCTC)</v>
      </c>
      <c r="N2" t="s">
        <v>1734</v>
      </c>
    </row>
    <row r="3" spans="1:18" ht="13.8" customHeight="1" x14ac:dyDescent="0.3">
      <c r="A3" s="15"/>
      <c r="H3" s="4">
        <f>MAX(_xlfn.ANCHORARRAY(H6))</f>
        <v>0</v>
      </c>
      <c r="I3" s="4">
        <f>MAX(_xlfn.ANCHORARRAY(I6))</f>
        <v>0</v>
      </c>
      <c r="Q3" s="4">
        <f>MAX(_xlfn.ANCHORARRAY(Q6))</f>
        <v>0</v>
      </c>
      <c r="R3" s="4">
        <f>MAX(_xlfn.ANCHORARRAY(R6))</f>
        <v>0</v>
      </c>
    </row>
    <row r="4" spans="1:18" ht="13.8" customHeight="1" x14ac:dyDescent="0.3">
      <c r="A4" s="13" t="s">
        <v>3693</v>
      </c>
      <c r="E4" t="s">
        <v>3651</v>
      </c>
      <c r="F4" t="s">
        <v>3651</v>
      </c>
    </row>
    <row r="5" spans="1:18" x14ac:dyDescent="0.3">
      <c r="A5" s="3"/>
      <c r="C5" t="s">
        <v>38</v>
      </c>
      <c r="D5" t="s">
        <v>40</v>
      </c>
      <c r="E5" t="s">
        <v>1735</v>
      </c>
      <c r="F5" t="s">
        <v>1736</v>
      </c>
      <c r="G5" t="s">
        <v>3</v>
      </c>
      <c r="H5" s="4" t="s">
        <v>5</v>
      </c>
      <c r="I5" s="4" t="s">
        <v>6</v>
      </c>
      <c r="J5" s="4" t="s">
        <v>1737</v>
      </c>
      <c r="K5" s="4" t="s">
        <v>1738</v>
      </c>
      <c r="L5" s="4" t="s">
        <v>1739</v>
      </c>
      <c r="N5" t="s">
        <v>1740</v>
      </c>
      <c r="O5" t="s">
        <v>1741</v>
      </c>
      <c r="P5" t="s">
        <v>3</v>
      </c>
      <c r="Q5" s="4" t="s">
        <v>5</v>
      </c>
      <c r="R5" s="4" t="s">
        <v>6</v>
      </c>
    </row>
    <row r="6" spans="1:18" x14ac:dyDescent="0.3">
      <c r="C6" t="s">
        <v>1011</v>
      </c>
      <c r="D6" t="s">
        <v>1742</v>
      </c>
      <c r="E6" t="s">
        <v>1011</v>
      </c>
      <c r="F6" s="10">
        <v>1</v>
      </c>
      <c r="H6" s="4" cm="1">
        <f t="array" ref="H6:H53">COUNTIFS(L_FS[FS code],L_FS[FS code])-1</f>
        <v>0</v>
      </c>
      <c r="I6" s="4" cm="1">
        <f t="array" ref="I6:I53">COUNTIFS(L_FS[FS code],L_FS[FS code]&amp;"?*")</f>
        <v>0</v>
      </c>
      <c r="J6" s="4" t="str" cm="1">
        <f t="array" ref="J6:J53">L_FS[FS code]</f>
        <v>110_</v>
      </c>
      <c r="K6" s="4" t="str" cm="1">
        <f t="array" ref="K6:K41">_xlfn._xlws.FILTER(_xlfn.ANCHORARRAY(J6),_xlfn.ANCHORARRAY(J6)&lt;"5")</f>
        <v>110_</v>
      </c>
      <c r="L6" s="4" t="str" cm="1">
        <f t="array" ref="L6:L17">_xlfn._xlws.FILTER(_xlfn.ANCHORARRAY(Financial!J6),_xlfn.ANCHORARRAY(Financial!J6)&gt;"5")</f>
        <v>511_</v>
      </c>
      <c r="N6" t="s">
        <v>1743</v>
      </c>
      <c r="O6" t="s">
        <v>1744</v>
      </c>
      <c r="Q6" s="4" cm="1">
        <f t="array" ref="Q6:Q24">COUNTIFS(L_CF[CF code],L_CF[CF code])-1</f>
        <v>0</v>
      </c>
      <c r="R6" s="4" cm="1">
        <f t="array" ref="R6:R24">COUNTIFS(L_CF[CF code],L_CF[CF code]&amp;"?*")</f>
        <v>0</v>
      </c>
    </row>
    <row r="7" spans="1:18" x14ac:dyDescent="0.3">
      <c r="A7" s="11" t="s">
        <v>9</v>
      </c>
      <c r="C7" t="s">
        <v>1013</v>
      </c>
      <c r="D7" t="s">
        <v>1745</v>
      </c>
      <c r="E7" t="s">
        <v>1013</v>
      </c>
      <c r="F7" s="10">
        <v>1</v>
      </c>
      <c r="H7" s="4">
        <v>0</v>
      </c>
      <c r="I7" s="4">
        <v>0</v>
      </c>
      <c r="J7" s="4" t="str">
        <v>120_</v>
      </c>
      <c r="K7" s="4" t="str">
        <v>120_</v>
      </c>
      <c r="L7" s="4" t="str">
        <v>521_</v>
      </c>
      <c r="N7" t="s">
        <v>1746</v>
      </c>
      <c r="O7" t="s">
        <v>1747</v>
      </c>
      <c r="Q7" s="4">
        <v>0</v>
      </c>
      <c r="R7" s="4">
        <v>0</v>
      </c>
    </row>
    <row r="8" spans="1:18" x14ac:dyDescent="0.3">
      <c r="C8" t="s">
        <v>1015</v>
      </c>
      <c r="D8" t="s">
        <v>1748</v>
      </c>
      <c r="E8" t="s">
        <v>1015</v>
      </c>
      <c r="F8" s="10">
        <v>1</v>
      </c>
      <c r="H8" s="4">
        <v>0</v>
      </c>
      <c r="I8" s="4">
        <v>0</v>
      </c>
      <c r="J8" s="4" t="str">
        <v>130_</v>
      </c>
      <c r="K8" s="4" t="str">
        <v>130_</v>
      </c>
      <c r="L8" s="4" t="str">
        <v>515_</v>
      </c>
      <c r="N8" t="s">
        <v>1749</v>
      </c>
      <c r="O8" t="s">
        <v>1750</v>
      </c>
      <c r="Q8" s="4">
        <v>0</v>
      </c>
      <c r="R8" s="4">
        <v>0</v>
      </c>
    </row>
    <row r="9" spans="1:18" x14ac:dyDescent="0.3">
      <c r="A9" s="11" t="s">
        <v>2094</v>
      </c>
      <c r="C9" t="s">
        <v>1017</v>
      </c>
      <c r="D9" t="s">
        <v>1751</v>
      </c>
      <c r="E9" t="s">
        <v>1017</v>
      </c>
      <c r="F9" s="10">
        <v>1</v>
      </c>
      <c r="H9" s="4">
        <v>0</v>
      </c>
      <c r="I9" s="4">
        <v>0</v>
      </c>
      <c r="J9" s="4" t="str">
        <v>140_</v>
      </c>
      <c r="K9" s="4" t="str">
        <v>140_</v>
      </c>
      <c r="L9" s="4" t="str">
        <v>621_</v>
      </c>
      <c r="N9" t="s">
        <v>1752</v>
      </c>
      <c r="O9" t="s">
        <v>1753</v>
      </c>
      <c r="Q9" s="4">
        <v>0</v>
      </c>
      <c r="R9" s="4">
        <v>0</v>
      </c>
    </row>
    <row r="10" spans="1:18" x14ac:dyDescent="0.3">
      <c r="C10" t="s">
        <v>1019</v>
      </c>
      <c r="D10" t="s">
        <v>1754</v>
      </c>
      <c r="E10" t="s">
        <v>1019</v>
      </c>
      <c r="F10" s="10">
        <v>1</v>
      </c>
      <c r="H10" s="4">
        <v>0</v>
      </c>
      <c r="I10" s="4">
        <v>0</v>
      </c>
      <c r="J10" s="4" t="str">
        <v>150_</v>
      </c>
      <c r="K10" s="4" t="str">
        <v>150_</v>
      </c>
      <c r="L10" s="4" t="str">
        <v>622_</v>
      </c>
      <c r="N10" t="s">
        <v>1755</v>
      </c>
      <c r="O10" t="s">
        <v>1756</v>
      </c>
      <c r="Q10" s="4">
        <v>0</v>
      </c>
      <c r="R10" s="4">
        <v>0</v>
      </c>
    </row>
    <row r="11" spans="1:18" x14ac:dyDescent="0.3">
      <c r="A11" s="11" t="s">
        <v>2033</v>
      </c>
      <c r="C11" t="s">
        <v>1757</v>
      </c>
      <c r="D11" t="s">
        <v>1758</v>
      </c>
      <c r="E11" t="s">
        <v>1757</v>
      </c>
      <c r="F11" s="10">
        <v>1</v>
      </c>
      <c r="H11" s="4">
        <v>0</v>
      </c>
      <c r="I11" s="4">
        <v>0</v>
      </c>
      <c r="J11" s="4" t="str">
        <v>152_</v>
      </c>
      <c r="K11" s="4" t="str">
        <v>152_</v>
      </c>
      <c r="L11" s="4" t="str">
        <v>627_</v>
      </c>
      <c r="N11" t="s">
        <v>1759</v>
      </c>
      <c r="O11" t="s">
        <v>1760</v>
      </c>
      <c r="Q11" s="4">
        <v>0</v>
      </c>
      <c r="R11" s="4">
        <v>0</v>
      </c>
    </row>
    <row r="12" spans="1:18" x14ac:dyDescent="0.3">
      <c r="C12" t="s">
        <v>1761</v>
      </c>
      <c r="D12" t="s">
        <v>1762</v>
      </c>
      <c r="E12" t="s">
        <v>1761</v>
      </c>
      <c r="F12" s="10">
        <v>1</v>
      </c>
      <c r="H12" s="4">
        <v>0</v>
      </c>
      <c r="I12" s="4">
        <v>0</v>
      </c>
      <c r="J12" s="4" t="str">
        <v>153_</v>
      </c>
      <c r="K12" s="4" t="str">
        <v>153_</v>
      </c>
      <c r="L12" s="4" t="str">
        <v>632_</v>
      </c>
      <c r="N12" t="s">
        <v>1763</v>
      </c>
      <c r="O12" t="s">
        <v>1764</v>
      </c>
      <c r="Q12" s="4">
        <v>0</v>
      </c>
      <c r="R12" s="4">
        <v>0</v>
      </c>
    </row>
    <row r="13" spans="1:18" x14ac:dyDescent="0.3">
      <c r="A13" s="11" t="s">
        <v>3650</v>
      </c>
      <c r="C13" t="s">
        <v>1765</v>
      </c>
      <c r="D13" t="s">
        <v>1766</v>
      </c>
      <c r="E13" t="s">
        <v>1765</v>
      </c>
      <c r="F13" s="10">
        <v>1</v>
      </c>
      <c r="H13" s="4">
        <v>0</v>
      </c>
      <c r="I13" s="4">
        <v>0</v>
      </c>
      <c r="J13" s="4" t="str">
        <v>158_</v>
      </c>
      <c r="K13" s="4" t="str">
        <v>158_</v>
      </c>
      <c r="L13" s="4" t="str">
        <v>635_</v>
      </c>
      <c r="N13" t="s">
        <v>1767</v>
      </c>
      <c r="O13" t="s">
        <v>1768</v>
      </c>
      <c r="Q13" s="4">
        <v>0</v>
      </c>
      <c r="R13" s="4">
        <v>0</v>
      </c>
    </row>
    <row r="14" spans="1:18" x14ac:dyDescent="0.3">
      <c r="C14" t="s">
        <v>1031</v>
      </c>
      <c r="D14" t="s">
        <v>1769</v>
      </c>
      <c r="E14" t="s">
        <v>1031</v>
      </c>
      <c r="F14" s="10">
        <v>1</v>
      </c>
      <c r="H14" s="4">
        <v>0</v>
      </c>
      <c r="I14" s="4">
        <v>0</v>
      </c>
      <c r="J14" s="4" t="str">
        <v>210_</v>
      </c>
      <c r="K14" s="4" t="str">
        <v>210_</v>
      </c>
      <c r="L14" s="4" t="str">
        <v>641_</v>
      </c>
      <c r="N14" t="s">
        <v>1770</v>
      </c>
      <c r="O14" t="s">
        <v>1771</v>
      </c>
      <c r="Q14" s="4">
        <v>0</v>
      </c>
      <c r="R14" s="4">
        <v>0</v>
      </c>
    </row>
    <row r="15" spans="1:18" x14ac:dyDescent="0.3">
      <c r="A15" s="11" t="s">
        <v>22</v>
      </c>
      <c r="C15" t="s">
        <v>1033</v>
      </c>
      <c r="D15" t="s">
        <v>1772</v>
      </c>
      <c r="E15" t="s">
        <v>1033</v>
      </c>
      <c r="F15" s="10">
        <v>1</v>
      </c>
      <c r="H15" s="4">
        <v>0</v>
      </c>
      <c r="I15" s="4">
        <v>0</v>
      </c>
      <c r="J15" s="4" t="str">
        <v>220_</v>
      </c>
      <c r="K15" s="4" t="str">
        <v>220_</v>
      </c>
      <c r="L15" s="4" t="str">
        <v>642_</v>
      </c>
      <c r="N15" t="s">
        <v>1773</v>
      </c>
      <c r="O15" t="s">
        <v>1774</v>
      </c>
      <c r="Q15" s="4">
        <v>0</v>
      </c>
      <c r="R15" s="4">
        <v>0</v>
      </c>
    </row>
    <row r="16" spans="1:18" x14ac:dyDescent="0.3">
      <c r="C16" t="s">
        <v>1775</v>
      </c>
      <c r="D16" t="s">
        <v>1776</v>
      </c>
      <c r="E16" t="s">
        <v>1775</v>
      </c>
      <c r="F16" s="10">
        <v>1</v>
      </c>
      <c r="H16" s="4">
        <v>0</v>
      </c>
      <c r="I16" s="4">
        <v>0</v>
      </c>
      <c r="J16" s="4" t="str">
        <v>223_</v>
      </c>
      <c r="K16" s="4" t="str">
        <v>223_</v>
      </c>
      <c r="L16" s="4" t="str">
        <v>711_</v>
      </c>
      <c r="N16" t="s">
        <v>1777</v>
      </c>
      <c r="O16" t="s">
        <v>1778</v>
      </c>
      <c r="Q16" s="4">
        <v>0</v>
      </c>
      <c r="R16" s="4">
        <v>0</v>
      </c>
    </row>
    <row r="17" spans="1:18" x14ac:dyDescent="0.3">
      <c r="A17" s="11" t="s">
        <v>2034</v>
      </c>
      <c r="C17" t="s">
        <v>1779</v>
      </c>
      <c r="D17" t="s">
        <v>1780</v>
      </c>
      <c r="E17" t="s">
        <v>1779</v>
      </c>
      <c r="F17" s="10">
        <v>1</v>
      </c>
      <c r="H17" s="4">
        <v>0</v>
      </c>
      <c r="I17" s="4">
        <v>0</v>
      </c>
      <c r="J17" s="4" t="str">
        <v>231_</v>
      </c>
      <c r="K17" s="4" t="str">
        <v>231_</v>
      </c>
      <c r="L17" s="4" t="str">
        <v>811_</v>
      </c>
      <c r="N17" t="s">
        <v>1781</v>
      </c>
      <c r="O17" t="s">
        <v>1782</v>
      </c>
      <c r="Q17" s="4">
        <v>0</v>
      </c>
      <c r="R17" s="4">
        <v>0</v>
      </c>
    </row>
    <row r="18" spans="1:18" x14ac:dyDescent="0.3">
      <c r="C18" t="s">
        <v>1783</v>
      </c>
      <c r="D18" t="s">
        <v>1784</v>
      </c>
      <c r="E18" t="s">
        <v>1783</v>
      </c>
      <c r="F18" s="10">
        <v>1</v>
      </c>
      <c r="H18" s="4">
        <v>0</v>
      </c>
      <c r="I18" s="4">
        <v>0</v>
      </c>
      <c r="J18" s="4" t="str">
        <v>232_</v>
      </c>
      <c r="K18" s="4" t="str">
        <v>232_</v>
      </c>
      <c r="N18" t="s">
        <v>1785</v>
      </c>
      <c r="O18" t="s">
        <v>1786</v>
      </c>
      <c r="Q18" s="4">
        <v>0</v>
      </c>
      <c r="R18" s="4">
        <v>0</v>
      </c>
    </row>
    <row r="19" spans="1:18" x14ac:dyDescent="0.3">
      <c r="A19" s="11" t="s">
        <v>24</v>
      </c>
      <c r="C19" t="s">
        <v>1037</v>
      </c>
      <c r="D19" t="s">
        <v>1787</v>
      </c>
      <c r="E19" t="s">
        <v>1037</v>
      </c>
      <c r="F19" s="10">
        <v>1</v>
      </c>
      <c r="H19" s="4">
        <v>0</v>
      </c>
      <c r="I19" s="4">
        <v>0</v>
      </c>
      <c r="J19" s="4" t="str">
        <v>240_</v>
      </c>
      <c r="K19" s="4" t="str">
        <v>240_</v>
      </c>
      <c r="N19" t="s">
        <v>1788</v>
      </c>
      <c r="O19" t="s">
        <v>1789</v>
      </c>
      <c r="Q19" s="4">
        <v>0</v>
      </c>
      <c r="R19" s="4">
        <v>0</v>
      </c>
    </row>
    <row r="20" spans="1:18" x14ac:dyDescent="0.3">
      <c r="C20" t="s">
        <v>1039</v>
      </c>
      <c r="D20" t="s">
        <v>1790</v>
      </c>
      <c r="E20" t="s">
        <v>1039</v>
      </c>
      <c r="F20" s="10">
        <v>1</v>
      </c>
      <c r="H20" s="4">
        <v>0</v>
      </c>
      <c r="I20" s="4">
        <v>0</v>
      </c>
      <c r="J20" s="4" t="str">
        <v>250_</v>
      </c>
      <c r="K20" s="4" t="str">
        <v>250_</v>
      </c>
      <c r="N20" t="s">
        <v>1791</v>
      </c>
      <c r="O20" t="s">
        <v>1792</v>
      </c>
      <c r="Q20" s="4">
        <v>0</v>
      </c>
      <c r="R20" s="4">
        <v>0</v>
      </c>
    </row>
    <row r="21" spans="1:18" x14ac:dyDescent="0.3">
      <c r="A21" s="11" t="s">
        <v>25</v>
      </c>
      <c r="C21" t="s">
        <v>1041</v>
      </c>
      <c r="D21" t="s">
        <v>1793</v>
      </c>
      <c r="E21" t="s">
        <v>1041</v>
      </c>
      <c r="F21" s="10">
        <v>1</v>
      </c>
      <c r="H21" s="4">
        <v>0</v>
      </c>
      <c r="I21" s="4">
        <v>0</v>
      </c>
      <c r="J21" s="4" t="str">
        <v>260_</v>
      </c>
      <c r="K21" s="4" t="str">
        <v>260_</v>
      </c>
      <c r="N21" t="s">
        <v>1794</v>
      </c>
      <c r="O21" t="s">
        <v>1795</v>
      </c>
      <c r="Q21" s="4">
        <v>0</v>
      </c>
      <c r="R21" s="4">
        <v>0</v>
      </c>
    </row>
    <row r="22" spans="1:18" x14ac:dyDescent="0.3">
      <c r="C22" t="s">
        <v>1796</v>
      </c>
      <c r="D22" t="s">
        <v>1797</v>
      </c>
      <c r="E22" t="s">
        <v>1796</v>
      </c>
      <c r="F22" s="10">
        <v>1</v>
      </c>
      <c r="H22" s="4">
        <v>0</v>
      </c>
      <c r="I22" s="4">
        <v>0</v>
      </c>
      <c r="J22" s="4" t="str">
        <v>269_</v>
      </c>
      <c r="K22" s="4" t="str">
        <v>269_</v>
      </c>
      <c r="N22" t="s">
        <v>1798</v>
      </c>
      <c r="O22" t="s">
        <v>1799</v>
      </c>
      <c r="Q22" s="4">
        <v>0</v>
      </c>
      <c r="R22" s="4">
        <v>0</v>
      </c>
    </row>
    <row r="23" spans="1:18" x14ac:dyDescent="0.3">
      <c r="A23" s="11" t="s">
        <v>26</v>
      </c>
      <c r="C23" t="s">
        <v>1800</v>
      </c>
      <c r="D23" t="s">
        <v>1801</v>
      </c>
      <c r="E23" t="s">
        <v>1800</v>
      </c>
      <c r="F23" s="10">
        <v>-1</v>
      </c>
      <c r="H23" s="4">
        <v>0</v>
      </c>
      <c r="I23" s="4">
        <v>0</v>
      </c>
      <c r="J23" s="4" t="str">
        <v>311_</v>
      </c>
      <c r="K23" s="4" t="str">
        <v>311_</v>
      </c>
      <c r="N23" t="s">
        <v>1802</v>
      </c>
      <c r="O23" t="s">
        <v>1803</v>
      </c>
      <c r="Q23" s="4">
        <v>0</v>
      </c>
      <c r="R23" s="4">
        <v>0</v>
      </c>
    </row>
    <row r="24" spans="1:18" x14ac:dyDescent="0.3">
      <c r="C24" t="s">
        <v>1804</v>
      </c>
      <c r="D24" t="s">
        <v>1805</v>
      </c>
      <c r="E24" t="s">
        <v>1804</v>
      </c>
      <c r="F24" s="10">
        <v>-1</v>
      </c>
      <c r="H24" s="4">
        <v>0</v>
      </c>
      <c r="I24" s="4">
        <v>0</v>
      </c>
      <c r="J24" s="4" t="str">
        <v>312_</v>
      </c>
      <c r="K24" s="4" t="str">
        <v>312_</v>
      </c>
      <c r="N24" t="s">
        <v>1806</v>
      </c>
      <c r="O24" t="s">
        <v>1807</v>
      </c>
      <c r="Q24" s="4">
        <v>0</v>
      </c>
      <c r="R24" s="4">
        <v>0</v>
      </c>
    </row>
    <row r="25" spans="1:18" x14ac:dyDescent="0.3">
      <c r="A25" s="12" t="s">
        <v>27</v>
      </c>
      <c r="C25" t="s">
        <v>1808</v>
      </c>
      <c r="D25" t="s">
        <v>1809</v>
      </c>
      <c r="E25" t="s">
        <v>1808</v>
      </c>
      <c r="F25" s="10">
        <v>-1</v>
      </c>
      <c r="H25" s="4">
        <v>0</v>
      </c>
      <c r="I25" s="4">
        <v>0</v>
      </c>
      <c r="J25" s="4" t="str">
        <v>313_</v>
      </c>
      <c r="K25" s="4" t="str">
        <v>313_</v>
      </c>
    </row>
    <row r="26" spans="1:18" x14ac:dyDescent="0.3">
      <c r="C26" t="s">
        <v>1810</v>
      </c>
      <c r="D26" t="s">
        <v>1811</v>
      </c>
      <c r="E26" t="s">
        <v>1810</v>
      </c>
      <c r="F26" s="10">
        <v>-1</v>
      </c>
      <c r="H26" s="4">
        <v>0</v>
      </c>
      <c r="I26" s="4">
        <v>0</v>
      </c>
      <c r="J26" s="4" t="str">
        <v>314_</v>
      </c>
      <c r="K26" s="4" t="str">
        <v>314_</v>
      </c>
    </row>
    <row r="27" spans="1:18" x14ac:dyDescent="0.3">
      <c r="A27" s="11" t="s">
        <v>28</v>
      </c>
      <c r="C27" t="s">
        <v>1812</v>
      </c>
      <c r="D27" t="s">
        <v>1813</v>
      </c>
      <c r="E27" t="s">
        <v>1812</v>
      </c>
      <c r="F27" s="10">
        <v>-1</v>
      </c>
      <c r="H27" s="4">
        <v>0</v>
      </c>
      <c r="I27" s="4">
        <v>0</v>
      </c>
      <c r="J27" s="4" t="str">
        <v>315_</v>
      </c>
      <c r="K27" s="4" t="str">
        <v>315_</v>
      </c>
    </row>
    <row r="28" spans="1:18" x14ac:dyDescent="0.3">
      <c r="C28" t="s">
        <v>1814</v>
      </c>
      <c r="D28" t="s">
        <v>1815</v>
      </c>
      <c r="E28" t="s">
        <v>1814</v>
      </c>
      <c r="F28" s="10">
        <v>-1</v>
      </c>
      <c r="H28" s="4">
        <v>0</v>
      </c>
      <c r="I28" s="4">
        <v>0</v>
      </c>
      <c r="J28" s="4" t="str">
        <v>318_</v>
      </c>
      <c r="K28" s="4" t="str">
        <v>318_</v>
      </c>
    </row>
    <row r="29" spans="1:18" x14ac:dyDescent="0.3">
      <c r="C29" t="s">
        <v>1816</v>
      </c>
      <c r="D29" t="s">
        <v>1817</v>
      </c>
      <c r="E29" t="s">
        <v>1816</v>
      </c>
      <c r="F29" s="10">
        <v>-1</v>
      </c>
      <c r="H29" s="4">
        <v>0</v>
      </c>
      <c r="I29" s="4">
        <v>0</v>
      </c>
      <c r="J29" s="4" t="str">
        <v>319_</v>
      </c>
      <c r="K29" s="4" t="str">
        <v>319_</v>
      </c>
    </row>
    <row r="30" spans="1:18" x14ac:dyDescent="0.3">
      <c r="C30" t="s">
        <v>1053</v>
      </c>
      <c r="D30" t="s">
        <v>1818</v>
      </c>
      <c r="E30" t="s">
        <v>1053</v>
      </c>
      <c r="F30" s="10">
        <v>-1</v>
      </c>
      <c r="H30" s="4">
        <v>0</v>
      </c>
      <c r="I30" s="4">
        <v>0</v>
      </c>
      <c r="J30" s="4" t="str">
        <v>320_</v>
      </c>
      <c r="K30" s="4" t="str">
        <v>320_</v>
      </c>
    </row>
    <row r="31" spans="1:18" x14ac:dyDescent="0.3">
      <c r="C31" t="s">
        <v>1819</v>
      </c>
      <c r="D31" t="s">
        <v>1820</v>
      </c>
      <c r="E31" t="s">
        <v>1819</v>
      </c>
      <c r="F31" s="10">
        <v>-1</v>
      </c>
      <c r="H31" s="4">
        <v>0</v>
      </c>
      <c r="I31" s="4">
        <v>0</v>
      </c>
      <c r="J31" s="4" t="str">
        <v>321_</v>
      </c>
      <c r="K31" s="4" t="str">
        <v>321_</v>
      </c>
    </row>
    <row r="32" spans="1:18" x14ac:dyDescent="0.3">
      <c r="C32" t="s">
        <v>1821</v>
      </c>
      <c r="D32" t="s">
        <v>1822</v>
      </c>
      <c r="E32" t="s">
        <v>1821</v>
      </c>
      <c r="F32" s="10">
        <v>-1</v>
      </c>
      <c r="H32" s="4">
        <v>0</v>
      </c>
      <c r="I32" s="4">
        <v>0</v>
      </c>
      <c r="J32" s="4" t="str">
        <v>331_</v>
      </c>
      <c r="K32" s="4" t="str">
        <v>331_</v>
      </c>
    </row>
    <row r="33" spans="3:11" x14ac:dyDescent="0.3">
      <c r="C33" t="s">
        <v>1823</v>
      </c>
      <c r="D33" t="s">
        <v>1824</v>
      </c>
      <c r="E33" t="s">
        <v>1823</v>
      </c>
      <c r="F33" s="10">
        <v>-1</v>
      </c>
      <c r="H33" s="4">
        <v>0</v>
      </c>
      <c r="I33" s="4">
        <v>0</v>
      </c>
      <c r="J33" s="4" t="str">
        <v>336_</v>
      </c>
      <c r="K33" s="4" t="str">
        <v>336_</v>
      </c>
    </row>
    <row r="34" spans="3:11" x14ac:dyDescent="0.3">
      <c r="C34" t="s">
        <v>1825</v>
      </c>
      <c r="D34" t="s">
        <v>1826</v>
      </c>
      <c r="E34" t="s">
        <v>1825</v>
      </c>
      <c r="F34" s="10">
        <v>-1</v>
      </c>
      <c r="H34" s="4">
        <v>0</v>
      </c>
      <c r="I34" s="4">
        <v>0</v>
      </c>
      <c r="J34" s="4" t="str">
        <v>338_</v>
      </c>
      <c r="K34" s="4" t="str">
        <v>338_</v>
      </c>
    </row>
    <row r="35" spans="3:11" x14ac:dyDescent="0.3">
      <c r="C35" t="s">
        <v>1827</v>
      </c>
      <c r="D35" t="s">
        <v>1828</v>
      </c>
      <c r="E35" t="s">
        <v>1827</v>
      </c>
      <c r="F35" s="10">
        <v>-1</v>
      </c>
      <c r="H35" s="4">
        <v>0</v>
      </c>
      <c r="I35" s="4">
        <v>0</v>
      </c>
      <c r="J35" s="4" t="str">
        <v>342_</v>
      </c>
      <c r="K35" s="4" t="str">
        <v>342_</v>
      </c>
    </row>
    <row r="36" spans="3:11" x14ac:dyDescent="0.3">
      <c r="C36" t="s">
        <v>1059</v>
      </c>
      <c r="D36" t="s">
        <v>1829</v>
      </c>
      <c r="E36" t="s">
        <v>1059</v>
      </c>
      <c r="F36" s="10">
        <v>-1</v>
      </c>
      <c r="H36" s="4">
        <v>0</v>
      </c>
      <c r="I36" s="4">
        <v>0</v>
      </c>
      <c r="J36" s="4" t="str">
        <v>350_</v>
      </c>
      <c r="K36" s="4" t="str">
        <v>350_</v>
      </c>
    </row>
    <row r="37" spans="3:11" x14ac:dyDescent="0.3">
      <c r="C37" t="s">
        <v>1830</v>
      </c>
      <c r="D37" t="s">
        <v>1831</v>
      </c>
      <c r="E37" t="s">
        <v>1830</v>
      </c>
      <c r="F37" s="10">
        <v>-1</v>
      </c>
      <c r="H37" s="4">
        <v>0</v>
      </c>
      <c r="I37" s="4">
        <v>0</v>
      </c>
      <c r="J37" s="4" t="str">
        <v>411_</v>
      </c>
      <c r="K37" s="4" t="str">
        <v>411_</v>
      </c>
    </row>
    <row r="38" spans="3:11" x14ac:dyDescent="0.3">
      <c r="C38" t="s">
        <v>1832</v>
      </c>
      <c r="D38" t="s">
        <v>1833</v>
      </c>
      <c r="E38" t="s">
        <v>1832</v>
      </c>
      <c r="F38" s="10">
        <v>-1</v>
      </c>
      <c r="H38" s="4">
        <v>0</v>
      </c>
      <c r="I38" s="4">
        <v>0</v>
      </c>
      <c r="J38" s="4" t="str">
        <v>412_</v>
      </c>
      <c r="K38" s="4" t="str">
        <v>412_</v>
      </c>
    </row>
    <row r="39" spans="3:11" x14ac:dyDescent="0.3">
      <c r="C39" t="s">
        <v>1834</v>
      </c>
      <c r="D39" t="s">
        <v>1835</v>
      </c>
      <c r="E39" t="s">
        <v>1834</v>
      </c>
      <c r="F39" s="10">
        <v>-1</v>
      </c>
      <c r="H39" s="4">
        <v>0</v>
      </c>
      <c r="I39" s="4">
        <v>0</v>
      </c>
      <c r="J39" s="4" t="str">
        <v>416_</v>
      </c>
      <c r="K39" s="4" t="str">
        <v>416_</v>
      </c>
    </row>
    <row r="40" spans="3:11" x14ac:dyDescent="0.3">
      <c r="C40" t="s">
        <v>1836</v>
      </c>
      <c r="D40" t="s">
        <v>1837</v>
      </c>
      <c r="E40" t="s">
        <v>1836</v>
      </c>
      <c r="F40" s="10">
        <v>-1</v>
      </c>
      <c r="H40" s="4">
        <v>0</v>
      </c>
      <c r="I40" s="4">
        <v>0</v>
      </c>
      <c r="J40" s="4" t="str">
        <v>421_</v>
      </c>
      <c r="K40" s="4" t="str">
        <v>421_</v>
      </c>
    </row>
    <row r="41" spans="3:11" x14ac:dyDescent="0.3">
      <c r="C41" t="s">
        <v>1075</v>
      </c>
      <c r="D41" t="s">
        <v>1838</v>
      </c>
      <c r="E41" t="s">
        <v>1075</v>
      </c>
      <c r="F41" s="10">
        <v>-1</v>
      </c>
      <c r="H41" s="4">
        <v>0</v>
      </c>
      <c r="I41" s="4">
        <v>0</v>
      </c>
      <c r="J41" s="4" t="str">
        <v>430_</v>
      </c>
      <c r="K41" s="4" t="str">
        <v>430_</v>
      </c>
    </row>
    <row r="42" spans="3:11" x14ac:dyDescent="0.3">
      <c r="C42" t="s">
        <v>1198</v>
      </c>
      <c r="D42" t="s">
        <v>1839</v>
      </c>
      <c r="E42" t="s">
        <v>1836</v>
      </c>
      <c r="F42" s="10"/>
      <c r="H42" s="4">
        <v>0</v>
      </c>
      <c r="I42" s="4">
        <v>0</v>
      </c>
      <c r="J42" s="4" t="str">
        <v>511_</v>
      </c>
    </row>
    <row r="43" spans="3:11" x14ac:dyDescent="0.3">
      <c r="C43" t="s">
        <v>1840</v>
      </c>
      <c r="D43" t="s">
        <v>1841</v>
      </c>
      <c r="E43" t="s">
        <v>1836</v>
      </c>
      <c r="F43" s="10"/>
      <c r="H43" s="4">
        <v>0</v>
      </c>
      <c r="I43" s="4">
        <v>0</v>
      </c>
      <c r="J43" s="4" t="str">
        <v>521_</v>
      </c>
    </row>
    <row r="44" spans="3:11" x14ac:dyDescent="0.3">
      <c r="C44" t="s">
        <v>1257</v>
      </c>
      <c r="D44" t="s">
        <v>1842</v>
      </c>
      <c r="E44" t="s">
        <v>1836</v>
      </c>
      <c r="F44" s="10"/>
      <c r="H44" s="4">
        <v>0</v>
      </c>
      <c r="I44" s="4">
        <v>0</v>
      </c>
      <c r="J44" s="4" t="str">
        <v>515_</v>
      </c>
    </row>
    <row r="45" spans="3:11" x14ac:dyDescent="0.3">
      <c r="C45" t="s">
        <v>1843</v>
      </c>
      <c r="D45" t="s">
        <v>1844</v>
      </c>
      <c r="E45" t="s">
        <v>1836</v>
      </c>
      <c r="F45" s="10"/>
      <c r="H45" s="4">
        <v>0</v>
      </c>
      <c r="I45" s="4">
        <v>0</v>
      </c>
      <c r="J45" s="4" t="str">
        <v>621_</v>
      </c>
    </row>
    <row r="46" spans="3:11" x14ac:dyDescent="0.3">
      <c r="C46" t="s">
        <v>1845</v>
      </c>
      <c r="D46" t="s">
        <v>1846</v>
      </c>
      <c r="E46" t="s">
        <v>1836</v>
      </c>
      <c r="F46" s="10"/>
      <c r="H46" s="4">
        <v>0</v>
      </c>
      <c r="I46" s="4">
        <v>0</v>
      </c>
      <c r="J46" s="4" t="str">
        <v>622_</v>
      </c>
    </row>
    <row r="47" spans="3:11" x14ac:dyDescent="0.3">
      <c r="C47" t="s">
        <v>1847</v>
      </c>
      <c r="D47" t="s">
        <v>1848</v>
      </c>
      <c r="E47" t="s">
        <v>1836</v>
      </c>
      <c r="F47" s="10"/>
      <c r="H47" s="4">
        <v>0</v>
      </c>
      <c r="I47" s="4">
        <v>0</v>
      </c>
      <c r="J47" s="4" t="str">
        <v>627_</v>
      </c>
    </row>
    <row r="48" spans="3:11" x14ac:dyDescent="0.3">
      <c r="C48" t="s">
        <v>62</v>
      </c>
      <c r="D48" t="s">
        <v>1849</v>
      </c>
      <c r="E48" t="s">
        <v>1836</v>
      </c>
      <c r="F48" s="10"/>
      <c r="H48" s="4">
        <v>0</v>
      </c>
      <c r="I48" s="4">
        <v>0</v>
      </c>
      <c r="J48" s="4" t="str">
        <v>632_</v>
      </c>
    </row>
    <row r="49" spans="3:10" x14ac:dyDescent="0.3">
      <c r="C49" t="s">
        <v>1850</v>
      </c>
      <c r="D49" t="s">
        <v>1851</v>
      </c>
      <c r="E49" t="s">
        <v>1836</v>
      </c>
      <c r="F49" s="10"/>
      <c r="H49" s="4">
        <v>0</v>
      </c>
      <c r="I49" s="4">
        <v>0</v>
      </c>
      <c r="J49" s="4" t="str">
        <v>635_</v>
      </c>
    </row>
    <row r="50" spans="3:10" x14ac:dyDescent="0.3">
      <c r="C50" t="s">
        <v>50</v>
      </c>
      <c r="D50" t="s">
        <v>1128</v>
      </c>
      <c r="E50" t="s">
        <v>1836</v>
      </c>
      <c r="F50" s="10"/>
      <c r="H50" s="4">
        <v>0</v>
      </c>
      <c r="I50" s="4">
        <v>0</v>
      </c>
      <c r="J50" s="4" t="str">
        <v>641_</v>
      </c>
    </row>
    <row r="51" spans="3:10" x14ac:dyDescent="0.3">
      <c r="C51" t="s">
        <v>41</v>
      </c>
      <c r="D51" t="s">
        <v>1852</v>
      </c>
      <c r="E51" t="s">
        <v>1836</v>
      </c>
      <c r="F51" s="10"/>
      <c r="H51" s="4">
        <v>0</v>
      </c>
      <c r="I51" s="4">
        <v>0</v>
      </c>
      <c r="J51" s="4" t="str">
        <v>642_</v>
      </c>
    </row>
    <row r="52" spans="3:10" x14ac:dyDescent="0.3">
      <c r="C52" t="s">
        <v>1270</v>
      </c>
      <c r="D52" t="s">
        <v>1853</v>
      </c>
      <c r="E52" t="s">
        <v>1836</v>
      </c>
      <c r="F52" s="10"/>
      <c r="H52" s="4">
        <v>0</v>
      </c>
      <c r="I52" s="4">
        <v>0</v>
      </c>
      <c r="J52" s="4" t="str">
        <v>711_</v>
      </c>
    </row>
    <row r="53" spans="3:10" x14ac:dyDescent="0.3">
      <c r="C53" t="s">
        <v>1854</v>
      </c>
      <c r="D53" t="s">
        <v>1855</v>
      </c>
      <c r="E53" t="s">
        <v>1836</v>
      </c>
      <c r="F53" s="10"/>
      <c r="H53" s="4">
        <v>0</v>
      </c>
      <c r="I53" s="4">
        <v>0</v>
      </c>
      <c r="J53" s="4" t="str">
        <v>811_</v>
      </c>
    </row>
  </sheetData>
  <mergeCells count="1">
    <mergeCell ref="A2:A3"/>
  </mergeCells>
  <dataValidations count="2">
    <dataValidation type="list" allowBlank="1" showInputMessage="1" showErrorMessage="1" sqref="E6:E53" xr:uid="{3F50F3BD-68D4-47F0-9A9B-AC4ADF443603}">
      <formula1>_xlfn.ANCHORARRAY($K$6)</formula1>
    </dataValidation>
    <dataValidation type="list" allowBlank="1" showInputMessage="1" showErrorMessage="1" sqref="F6:F53" xr:uid="{3585F252-0A54-450F-8324-85E04A80DE2D}">
      <formula1>"-1,0,1"</formula1>
    </dataValidation>
  </dataValidations>
  <hyperlinks>
    <hyperlink ref="A7" location="'Site'!A1" display="Site" xr:uid="{16D5988A-5505-428D-A8DF-032EE55747DF}"/>
    <hyperlink ref="A11" location="'Budget center'!A1" display="Budget center" xr:uid="{1384A35E-CB46-46BC-972C-FCA89C398014}"/>
    <hyperlink ref="A15" location="'Cost center'!A1" display="Cost center" xr:uid="{6B76CA24-D614-4263-A28F-F369189C10C2}"/>
    <hyperlink ref="A17" location="'MIS code'!A1" display="MIS code" xr:uid="{20984E6B-83F7-40FD-9A98-CD30E4E07241}"/>
    <hyperlink ref="A19" location="'Commit'!A1" display="Commit" xr:uid="{D26558EA-E8DC-4B45-9CDC-68761C1A2A22}"/>
    <hyperlink ref="A21" location="'Asset'!A1" display="Asset" xr:uid="{FDA600EE-228A-41B7-8CC7-9E642E6CEAE0}"/>
    <hyperlink ref="A23" location="'Statistic'!A1" display="Statistic" xr:uid="{D5FAA2D2-932B-4417-BBCA-E7E2172DFD84}"/>
    <hyperlink ref="A25" location="'Financial'!A1" display="Financial" xr:uid="{DFF065A4-F3BC-4B65-9966-779F595E9B33}"/>
    <hyperlink ref="A27" location="'Other'!A1" display="Other" xr:uid="{7C763050-0DC7-4C1D-A306-5A582DB9D1DA}"/>
    <hyperlink ref="A11" location="'Fund center'!A1" display="Fund center (BPNS)" xr:uid="{A4ADB392-C5A9-47B2-801C-FD251765087D}"/>
    <hyperlink ref="A9" location="'Budget center'!A1" display="Budget center" xr:uid="{3AAAD1FA-4D08-43A9-A1B1-C1B325D91B5E}"/>
    <hyperlink ref="A9" location="Faculty!A1" display="Faculty (khoa chuyên môn)" xr:uid="{0799E0DB-4C91-490A-8B25-00237E428A7D}"/>
    <hyperlink ref="A13" location="'Profit center'!A1" display="Profit center (TT lợi nhuận)" xr:uid="{3FFDF961-968A-4148-834B-497FB759EE96}"/>
  </hyperlinks>
  <pageMargins left="0.7" right="0.7" top="0.75" bottom="0.75" header="0.3" footer="0.3"/>
  <tableParts count="2">
    <tablePart r:id="rId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292A9-47BC-42E3-8B38-1906D0B0A841}">
  <sheetPr codeName="Sheet1">
    <tabColor rgb="FF0099CC"/>
  </sheetPr>
  <dimension ref="A1:M451"/>
  <sheetViews>
    <sheetView showGridLines="0" zoomScaleNormal="100" workbookViewId="0">
      <pane xSplit="1" ySplit="5" topLeftCell="B6" activePane="bottomRight" state="frozen"/>
      <selection pane="topRight" activeCell="B1" sqref="B1"/>
      <selection pane="bottomLeft" activeCell="A6" sqref="A6"/>
      <selection pane="bottomRight" activeCell="A7" sqref="A7"/>
    </sheetView>
  </sheetViews>
  <sheetFormatPr defaultColWidth="9" defaultRowHeight="12.75" customHeight="1" x14ac:dyDescent="0.3"/>
  <cols>
    <col min="1" max="1" width="30.625" style="2" customWidth="1"/>
    <col min="2" max="2" width="8.125" customWidth="1"/>
    <col min="3" max="4" width="9" customWidth="1"/>
    <col min="5" max="5" width="13.375" customWidth="1"/>
    <col min="6" max="6" width="80.125" customWidth="1"/>
    <col min="8" max="8" width="24.375" bestFit="1" customWidth="1"/>
    <col min="9" max="9" width="8.875" bestFit="1" customWidth="1"/>
    <col min="11" max="13" width="8.625" customWidth="1"/>
  </cols>
  <sheetData>
    <row r="1" spans="1:13" ht="12.75" customHeight="1" x14ac:dyDescent="0.3">
      <c r="C1" t="str">
        <f t="array" ref="C1:M1">""</f>
        <v/>
      </c>
      <c r="D1" t="str">
        <v/>
      </c>
      <c r="E1" t="str">
        <v/>
      </c>
      <c r="F1" t="str">
        <v/>
      </c>
      <c r="G1" t="str">
        <v/>
      </c>
      <c r="H1" t="str">
        <v/>
      </c>
      <c r="I1" t="str">
        <v/>
      </c>
      <c r="J1" t="str">
        <v/>
      </c>
      <c r="K1" t="str">
        <v/>
      </c>
      <c r="L1" t="str">
        <v/>
      </c>
      <c r="M1" t="str">
        <v/>
      </c>
    </row>
    <row r="2" spans="1:13" ht="12.75" customHeight="1" x14ac:dyDescent="0.3">
      <c r="A2" s="14" t="s">
        <v>0</v>
      </c>
      <c r="C2" t="s">
        <v>1856</v>
      </c>
      <c r="E2" t="s">
        <v>1857</v>
      </c>
      <c r="H2" t="s">
        <v>1858</v>
      </c>
    </row>
    <row r="3" spans="1:13" ht="12.75" customHeight="1" x14ac:dyDescent="0.3">
      <c r="A3" s="15"/>
    </row>
    <row r="4" spans="1:13" ht="12.75" customHeight="1" x14ac:dyDescent="0.3">
      <c r="A4" s="13" t="s">
        <v>3693</v>
      </c>
    </row>
    <row r="5" spans="1:13" ht="12.75" customHeight="1" x14ac:dyDescent="0.3">
      <c r="A5" s="3"/>
      <c r="C5" t="s">
        <v>1860</v>
      </c>
      <c r="E5" t="s">
        <v>1861</v>
      </c>
      <c r="F5" t="s">
        <v>1862</v>
      </c>
      <c r="H5" t="s">
        <v>1863</v>
      </c>
      <c r="I5" t="s">
        <v>3</v>
      </c>
    </row>
    <row r="6" spans="1:13" ht="12.75" customHeight="1" x14ac:dyDescent="0.3">
      <c r="C6" s="1"/>
      <c r="E6" s="1" t="s">
        <v>1864</v>
      </c>
      <c r="F6" s="1" t="s">
        <v>1865</v>
      </c>
      <c r="H6" s="1" t="s">
        <v>1866</v>
      </c>
      <c r="I6" s="1"/>
    </row>
    <row r="7" spans="1:13" ht="12.75" customHeight="1" x14ac:dyDescent="0.3">
      <c r="A7" s="11" t="s">
        <v>9</v>
      </c>
      <c r="C7" s="1">
        <v>1</v>
      </c>
      <c r="E7" s="1" t="s">
        <v>1867</v>
      </c>
      <c r="F7" s="1" t="s">
        <v>1868</v>
      </c>
    </row>
    <row r="8" spans="1:13" ht="12.75" customHeight="1" x14ac:dyDescent="0.3">
      <c r="C8" s="1">
        <v>2</v>
      </c>
      <c r="E8" s="1" t="s">
        <v>1869</v>
      </c>
      <c r="F8" s="1" t="s">
        <v>1870</v>
      </c>
    </row>
    <row r="9" spans="1:13" ht="12.75" customHeight="1" x14ac:dyDescent="0.3">
      <c r="A9" s="11" t="s">
        <v>2094</v>
      </c>
      <c r="C9" s="1">
        <v>3</v>
      </c>
      <c r="E9" s="1" t="s">
        <v>1871</v>
      </c>
      <c r="F9" s="1"/>
    </row>
    <row r="10" spans="1:13" ht="12.75" customHeight="1" x14ac:dyDescent="0.3">
      <c r="C10" s="1">
        <v>6</v>
      </c>
    </row>
    <row r="11" spans="1:13" ht="12.75" customHeight="1" x14ac:dyDescent="0.3">
      <c r="A11" s="11" t="s">
        <v>2033</v>
      </c>
      <c r="C11" s="1">
        <v>9</v>
      </c>
    </row>
    <row r="12" spans="1:13" ht="12.75" customHeight="1" x14ac:dyDescent="0.3">
      <c r="C12" s="1">
        <v>12</v>
      </c>
    </row>
    <row r="13" spans="1:13" ht="12.75" customHeight="1" x14ac:dyDescent="0.3">
      <c r="A13" s="11" t="s">
        <v>3650</v>
      </c>
      <c r="C13" s="1">
        <v>15</v>
      </c>
    </row>
    <row r="14" spans="1:13" ht="12.75" customHeight="1" x14ac:dyDescent="0.3">
      <c r="C14" s="1">
        <v>18</v>
      </c>
    </row>
    <row r="15" spans="1:13" ht="12.75" customHeight="1" x14ac:dyDescent="0.3">
      <c r="A15" s="11" t="s">
        <v>22</v>
      </c>
      <c r="C15" s="1">
        <v>21</v>
      </c>
    </row>
    <row r="16" spans="1:13" ht="12.75" customHeight="1" x14ac:dyDescent="0.3">
      <c r="C16" s="1">
        <v>24</v>
      </c>
    </row>
    <row r="17" spans="1:3" ht="12.75" customHeight="1" x14ac:dyDescent="0.3">
      <c r="A17" s="11" t="s">
        <v>2034</v>
      </c>
      <c r="C17" s="1">
        <v>27</v>
      </c>
    </row>
    <row r="18" spans="1:3" ht="12.75" customHeight="1" x14ac:dyDescent="0.3">
      <c r="C18" s="1">
        <v>30</v>
      </c>
    </row>
    <row r="19" spans="1:3" ht="12.75" customHeight="1" x14ac:dyDescent="0.3">
      <c r="A19" s="11" t="s">
        <v>24</v>
      </c>
      <c r="C19" s="1">
        <v>33</v>
      </c>
    </row>
    <row r="20" spans="1:3" ht="12.75" customHeight="1" x14ac:dyDescent="0.3">
      <c r="C20" s="1">
        <v>36</v>
      </c>
    </row>
    <row r="21" spans="1:3" ht="12.75" customHeight="1" x14ac:dyDescent="0.3">
      <c r="A21" s="11" t="s">
        <v>25</v>
      </c>
      <c r="C21" s="1">
        <v>39</v>
      </c>
    </row>
    <row r="22" spans="1:3" ht="12.75" customHeight="1" x14ac:dyDescent="0.3">
      <c r="C22" s="1">
        <v>42</v>
      </c>
    </row>
    <row r="23" spans="1:3" ht="12.75" customHeight="1" x14ac:dyDescent="0.3">
      <c r="A23" s="11" t="s">
        <v>26</v>
      </c>
    </row>
    <row r="25" spans="1:3" ht="12.75" customHeight="1" x14ac:dyDescent="0.3">
      <c r="A25" s="11" t="s">
        <v>27</v>
      </c>
    </row>
    <row r="27" spans="1:3" ht="12.75" customHeight="1" x14ac:dyDescent="0.3">
      <c r="A27" s="12" t="s">
        <v>28</v>
      </c>
    </row>
    <row r="54" ht="13.8" x14ac:dyDescent="0.3"/>
    <row r="55" ht="13.8" x14ac:dyDescent="0.3"/>
    <row r="56" ht="13.8" x14ac:dyDescent="0.3"/>
    <row r="57" ht="13.8" x14ac:dyDescent="0.3"/>
    <row r="58" ht="13.8" x14ac:dyDescent="0.3"/>
    <row r="59" ht="13.8" x14ac:dyDescent="0.3"/>
    <row r="60" ht="13.8" x14ac:dyDescent="0.3"/>
    <row r="61" ht="13.8" x14ac:dyDescent="0.3"/>
    <row r="62" ht="13.8" x14ac:dyDescent="0.3"/>
    <row r="63" ht="13.8" x14ac:dyDescent="0.3"/>
    <row r="64" ht="13.8" x14ac:dyDescent="0.3"/>
    <row r="65" ht="13.8" x14ac:dyDescent="0.3"/>
    <row r="66" ht="13.8" x14ac:dyDescent="0.3"/>
    <row r="67" ht="13.8" x14ac:dyDescent="0.3"/>
    <row r="68" ht="13.8" x14ac:dyDescent="0.3"/>
    <row r="69" ht="13.8" x14ac:dyDescent="0.3"/>
    <row r="70" ht="13.8" x14ac:dyDescent="0.3"/>
    <row r="71" ht="13.8" x14ac:dyDescent="0.3"/>
    <row r="72" ht="13.8" x14ac:dyDescent="0.3"/>
    <row r="73" ht="13.8" x14ac:dyDescent="0.3"/>
    <row r="74" ht="13.8" x14ac:dyDescent="0.3"/>
    <row r="75" ht="13.8" x14ac:dyDescent="0.3"/>
    <row r="76" ht="13.8" x14ac:dyDescent="0.3"/>
    <row r="77" ht="13.8" x14ac:dyDescent="0.3"/>
    <row r="78" ht="13.8" x14ac:dyDescent="0.3"/>
    <row r="79" ht="13.8" x14ac:dyDescent="0.3"/>
    <row r="80" ht="13.8" x14ac:dyDescent="0.3"/>
    <row r="81" ht="13.8" x14ac:dyDescent="0.3"/>
    <row r="82" ht="13.8" x14ac:dyDescent="0.3"/>
    <row r="83" ht="13.8" x14ac:dyDescent="0.3"/>
    <row r="84" ht="13.8" x14ac:dyDescent="0.3"/>
    <row r="85" ht="13.8" x14ac:dyDescent="0.3"/>
    <row r="86" ht="15.75" customHeight="1" x14ac:dyDescent="0.3"/>
    <row r="87" ht="15" customHeight="1" x14ac:dyDescent="0.3"/>
    <row r="88" ht="13.8" x14ac:dyDescent="0.3"/>
    <row r="89" ht="13.8" x14ac:dyDescent="0.3"/>
    <row r="90" ht="13.8" x14ac:dyDescent="0.3"/>
    <row r="91" ht="13.8" x14ac:dyDescent="0.3"/>
    <row r="92" ht="13.8" x14ac:dyDescent="0.3"/>
    <row r="93" ht="13.8" x14ac:dyDescent="0.3"/>
    <row r="94" ht="13.8" x14ac:dyDescent="0.3"/>
    <row r="95" ht="13.8" x14ac:dyDescent="0.3"/>
    <row r="96" ht="13.8" x14ac:dyDescent="0.3"/>
    <row r="97" ht="13.8" x14ac:dyDescent="0.3"/>
    <row r="98" ht="13.8" x14ac:dyDescent="0.3"/>
    <row r="99" ht="13.8" x14ac:dyDescent="0.3"/>
    <row r="100" ht="13.8" x14ac:dyDescent="0.3"/>
    <row r="101" ht="13.8" x14ac:dyDescent="0.3"/>
    <row r="102" ht="13.8" x14ac:dyDescent="0.3"/>
    <row r="103" ht="13.8" x14ac:dyDescent="0.3"/>
    <row r="104" ht="13.8" x14ac:dyDescent="0.3"/>
    <row r="105" ht="13.8" x14ac:dyDescent="0.3"/>
    <row r="106" ht="13.8" x14ac:dyDescent="0.3"/>
    <row r="107" ht="13.8" x14ac:dyDescent="0.3"/>
    <row r="108" ht="13.8" x14ac:dyDescent="0.3"/>
    <row r="109" ht="13.8" x14ac:dyDescent="0.3"/>
    <row r="110" ht="13.8" x14ac:dyDescent="0.3"/>
    <row r="111" ht="13.8" x14ac:dyDescent="0.3"/>
    <row r="112" ht="13.8" x14ac:dyDescent="0.3"/>
    <row r="113" ht="13.8" x14ac:dyDescent="0.3"/>
    <row r="114" ht="13.8" x14ac:dyDescent="0.3"/>
    <row r="115" ht="13.8" x14ac:dyDescent="0.3"/>
    <row r="116" ht="13.8" x14ac:dyDescent="0.3"/>
    <row r="117" ht="13.8" x14ac:dyDescent="0.3"/>
    <row r="118" ht="13.8" x14ac:dyDescent="0.3"/>
    <row r="119" ht="13.8" x14ac:dyDescent="0.3"/>
    <row r="120" ht="13.8" x14ac:dyDescent="0.3"/>
    <row r="121" ht="13.8" x14ac:dyDescent="0.3"/>
    <row r="122" ht="13.8" x14ac:dyDescent="0.3"/>
    <row r="123" ht="13.8" x14ac:dyDescent="0.3"/>
    <row r="124" ht="13.8" x14ac:dyDescent="0.3"/>
    <row r="125" ht="13.8" x14ac:dyDescent="0.3"/>
    <row r="126" ht="13.8" x14ac:dyDescent="0.3"/>
    <row r="127" ht="13.8" x14ac:dyDescent="0.3"/>
    <row r="128" ht="13.8" x14ac:dyDescent="0.3"/>
    <row r="129" ht="13.8" x14ac:dyDescent="0.3"/>
    <row r="130" ht="13.8" x14ac:dyDescent="0.3"/>
    <row r="131" ht="13.8" x14ac:dyDescent="0.3"/>
    <row r="132" ht="13.8" x14ac:dyDescent="0.3"/>
    <row r="133" ht="13.8" x14ac:dyDescent="0.3"/>
    <row r="134" ht="13.8" x14ac:dyDescent="0.3"/>
    <row r="135" ht="13.8" x14ac:dyDescent="0.3"/>
    <row r="136" ht="13.8" x14ac:dyDescent="0.3"/>
    <row r="137" ht="13.8" x14ac:dyDescent="0.3"/>
    <row r="138" ht="13.8" x14ac:dyDescent="0.3"/>
    <row r="139" ht="13.8" x14ac:dyDescent="0.3"/>
    <row r="140" ht="13.8" x14ac:dyDescent="0.3"/>
    <row r="141" ht="13.8" x14ac:dyDescent="0.3"/>
    <row r="142" ht="13.8" x14ac:dyDescent="0.3"/>
    <row r="143" ht="13.8" x14ac:dyDescent="0.3"/>
    <row r="144" ht="13.8" x14ac:dyDescent="0.3"/>
    <row r="145" ht="13.8" x14ac:dyDescent="0.3"/>
    <row r="146" ht="13.8" x14ac:dyDescent="0.3"/>
    <row r="147" ht="13.8" x14ac:dyDescent="0.3"/>
    <row r="148" ht="13.8" x14ac:dyDescent="0.3"/>
    <row r="149" ht="13.8" x14ac:dyDescent="0.3"/>
    <row r="150" ht="13.8" x14ac:dyDescent="0.3"/>
    <row r="151" ht="13.8" x14ac:dyDescent="0.3"/>
    <row r="152" ht="13.8" x14ac:dyDescent="0.3"/>
    <row r="153" ht="13.8" x14ac:dyDescent="0.3"/>
    <row r="154" ht="13.8" x14ac:dyDescent="0.3"/>
    <row r="155" ht="13.8" x14ac:dyDescent="0.3"/>
    <row r="156" ht="13.8" x14ac:dyDescent="0.3"/>
    <row r="157" ht="13.8" x14ac:dyDescent="0.3"/>
    <row r="158" ht="13.8" x14ac:dyDescent="0.3"/>
    <row r="159" ht="13.8" x14ac:dyDescent="0.3"/>
    <row r="160" ht="13.8" x14ac:dyDescent="0.3"/>
    <row r="161" ht="13.8" x14ac:dyDescent="0.3"/>
    <row r="162" ht="13.8" x14ac:dyDescent="0.3"/>
    <row r="163" ht="13.8" x14ac:dyDescent="0.3"/>
    <row r="164" ht="13.8" x14ac:dyDescent="0.3"/>
    <row r="165" ht="13.8" x14ac:dyDescent="0.3"/>
    <row r="166" ht="13.8" x14ac:dyDescent="0.3"/>
    <row r="167" ht="13.8" x14ac:dyDescent="0.3"/>
    <row r="168" ht="13.8" x14ac:dyDescent="0.3"/>
    <row r="169" ht="13.8" x14ac:dyDescent="0.3"/>
    <row r="170" ht="13.8" x14ac:dyDescent="0.3"/>
    <row r="171" ht="13.8" x14ac:dyDescent="0.3"/>
    <row r="172" ht="13.8" x14ac:dyDescent="0.3"/>
    <row r="173" ht="13.8" x14ac:dyDescent="0.3"/>
    <row r="174" ht="13.8" x14ac:dyDescent="0.3"/>
    <row r="175" ht="13.8" x14ac:dyDescent="0.3"/>
    <row r="176" ht="13.8" x14ac:dyDescent="0.3"/>
    <row r="177" ht="13.8" x14ac:dyDescent="0.3"/>
    <row r="178" ht="13.8" x14ac:dyDescent="0.3"/>
    <row r="179" ht="13.8" x14ac:dyDescent="0.3"/>
    <row r="180" ht="13.8" x14ac:dyDescent="0.3"/>
    <row r="181" ht="13.8" x14ac:dyDescent="0.3"/>
    <row r="182" ht="13.8" x14ac:dyDescent="0.3"/>
    <row r="183" ht="13.8" x14ac:dyDescent="0.3"/>
    <row r="184" ht="13.8" x14ac:dyDescent="0.3"/>
    <row r="185" ht="13.8" x14ac:dyDescent="0.3"/>
    <row r="186" ht="13.8" x14ac:dyDescent="0.3"/>
    <row r="187" ht="13.8" x14ac:dyDescent="0.3"/>
    <row r="188" ht="13.8" x14ac:dyDescent="0.3"/>
    <row r="189" ht="13.8" x14ac:dyDescent="0.3"/>
    <row r="190" ht="13.8" x14ac:dyDescent="0.3"/>
    <row r="191" ht="13.8" x14ac:dyDescent="0.3"/>
    <row r="192" ht="13.8" x14ac:dyDescent="0.3"/>
    <row r="193" ht="13.8" x14ac:dyDescent="0.3"/>
    <row r="194" ht="13.8" x14ac:dyDescent="0.3"/>
    <row r="195" ht="13.8" x14ac:dyDescent="0.3"/>
    <row r="196" ht="13.8" x14ac:dyDescent="0.3"/>
    <row r="197" ht="13.8" x14ac:dyDescent="0.3"/>
    <row r="198" ht="13.8" x14ac:dyDescent="0.3"/>
    <row r="199" ht="13.8" x14ac:dyDescent="0.3"/>
    <row r="200" ht="13.8" x14ac:dyDescent="0.3"/>
    <row r="201" ht="13.8" x14ac:dyDescent="0.3"/>
    <row r="202" ht="13.8" x14ac:dyDescent="0.3"/>
    <row r="203" ht="13.8" x14ac:dyDescent="0.3"/>
    <row r="204" ht="13.8" x14ac:dyDescent="0.3"/>
    <row r="205" ht="13.8" x14ac:dyDescent="0.3"/>
    <row r="206" ht="13.8" x14ac:dyDescent="0.3"/>
    <row r="207" ht="13.8" x14ac:dyDescent="0.3"/>
    <row r="208" ht="13.8" x14ac:dyDescent="0.3"/>
    <row r="209" ht="13.8" x14ac:dyDescent="0.3"/>
    <row r="210" ht="13.8" x14ac:dyDescent="0.3"/>
    <row r="211" ht="13.8" x14ac:dyDescent="0.3"/>
    <row r="212" ht="13.8" x14ac:dyDescent="0.3"/>
    <row r="213" ht="13.8" x14ac:dyDescent="0.3"/>
    <row r="214" ht="13.8" x14ac:dyDescent="0.3"/>
    <row r="215" ht="13.8" x14ac:dyDescent="0.3"/>
    <row r="216" ht="13.8" x14ac:dyDescent="0.3"/>
    <row r="217" ht="13.8" x14ac:dyDescent="0.3"/>
    <row r="218" ht="13.8" x14ac:dyDescent="0.3"/>
    <row r="219" ht="13.8" x14ac:dyDescent="0.3"/>
    <row r="220" ht="13.8" x14ac:dyDescent="0.3"/>
    <row r="221" ht="13.8" x14ac:dyDescent="0.3"/>
    <row r="222" ht="13.8" x14ac:dyDescent="0.3"/>
    <row r="223" ht="13.8" x14ac:dyDescent="0.3"/>
    <row r="224" ht="13.8" x14ac:dyDescent="0.3"/>
    <row r="225" ht="13.8" x14ac:dyDescent="0.3"/>
    <row r="226" ht="13.8" x14ac:dyDescent="0.3"/>
    <row r="227" ht="13.8" x14ac:dyDescent="0.3"/>
    <row r="228" ht="13.8" x14ac:dyDescent="0.3"/>
    <row r="229" ht="13.8" x14ac:dyDescent="0.3"/>
    <row r="230" ht="13.8" x14ac:dyDescent="0.3"/>
    <row r="231" ht="13.8" x14ac:dyDescent="0.3"/>
    <row r="232" ht="13.8" x14ac:dyDescent="0.3"/>
    <row r="233" ht="13.8" x14ac:dyDescent="0.3"/>
    <row r="234" ht="13.8" x14ac:dyDescent="0.3"/>
    <row r="235" ht="13.8" x14ac:dyDescent="0.3"/>
    <row r="236" ht="13.8" x14ac:dyDescent="0.3"/>
    <row r="237" ht="13.8" x14ac:dyDescent="0.3"/>
    <row r="238" ht="13.8" x14ac:dyDescent="0.3"/>
    <row r="239" ht="13.8" x14ac:dyDescent="0.3"/>
    <row r="240" ht="13.8" x14ac:dyDescent="0.3"/>
    <row r="241" ht="13.8" x14ac:dyDescent="0.3"/>
    <row r="242" ht="13.8" x14ac:dyDescent="0.3"/>
    <row r="243" ht="13.8" x14ac:dyDescent="0.3"/>
    <row r="244" ht="13.8" x14ac:dyDescent="0.3"/>
    <row r="245" ht="13.8" x14ac:dyDescent="0.3"/>
    <row r="246" ht="13.8" x14ac:dyDescent="0.3"/>
    <row r="247" ht="13.8" x14ac:dyDescent="0.3"/>
    <row r="248" ht="13.8" x14ac:dyDescent="0.3"/>
    <row r="249" ht="13.8" x14ac:dyDescent="0.3"/>
    <row r="250" ht="13.8" x14ac:dyDescent="0.3"/>
    <row r="251" ht="13.8" x14ac:dyDescent="0.3"/>
    <row r="252" ht="13.8" x14ac:dyDescent="0.3"/>
    <row r="253" ht="13.8" x14ac:dyDescent="0.3"/>
    <row r="254" ht="13.8" x14ac:dyDescent="0.3"/>
    <row r="255" ht="13.8" x14ac:dyDescent="0.3"/>
    <row r="256" ht="13.8" x14ac:dyDescent="0.3"/>
    <row r="257" ht="13.8" x14ac:dyDescent="0.3"/>
    <row r="258" ht="13.8" x14ac:dyDescent="0.3"/>
    <row r="259" ht="13.8" x14ac:dyDescent="0.3"/>
    <row r="260" ht="13.8" x14ac:dyDescent="0.3"/>
    <row r="261" ht="13.8" x14ac:dyDescent="0.3"/>
    <row r="262" ht="13.8" x14ac:dyDescent="0.3"/>
    <row r="263" ht="13.8" x14ac:dyDescent="0.3"/>
    <row r="264" ht="13.8" x14ac:dyDescent="0.3"/>
    <row r="265" ht="13.8" x14ac:dyDescent="0.3"/>
    <row r="266" ht="13.8" x14ac:dyDescent="0.3"/>
    <row r="267" ht="13.8" x14ac:dyDescent="0.3"/>
    <row r="268" ht="13.8" x14ac:dyDescent="0.3"/>
    <row r="269" ht="13.8" x14ac:dyDescent="0.3"/>
    <row r="270" ht="13.8" x14ac:dyDescent="0.3"/>
    <row r="271" ht="13.8" x14ac:dyDescent="0.3"/>
    <row r="272" ht="13.8" x14ac:dyDescent="0.3"/>
    <row r="273" ht="13.8" x14ac:dyDescent="0.3"/>
    <row r="274" ht="13.8" x14ac:dyDescent="0.3"/>
    <row r="275" ht="13.8" x14ac:dyDescent="0.3"/>
    <row r="276" ht="13.8" x14ac:dyDescent="0.3"/>
    <row r="277" ht="13.8" x14ac:dyDescent="0.3"/>
    <row r="278" ht="13.8" x14ac:dyDescent="0.3"/>
    <row r="279" ht="13.8" x14ac:dyDescent="0.3"/>
    <row r="280" ht="13.8" x14ac:dyDescent="0.3"/>
    <row r="281" ht="13.8" x14ac:dyDescent="0.3"/>
    <row r="282" ht="13.8" x14ac:dyDescent="0.3"/>
    <row r="283" ht="13.8" x14ac:dyDescent="0.3"/>
    <row r="284" ht="13.8" x14ac:dyDescent="0.3"/>
    <row r="285" ht="13.8" x14ac:dyDescent="0.3"/>
    <row r="286" ht="13.8" x14ac:dyDescent="0.3"/>
    <row r="287" ht="13.8" x14ac:dyDescent="0.3"/>
    <row r="288" ht="13.8" x14ac:dyDescent="0.3"/>
    <row r="289" ht="13.8" x14ac:dyDescent="0.3"/>
    <row r="290" ht="13.8" x14ac:dyDescent="0.3"/>
    <row r="291" ht="13.8" x14ac:dyDescent="0.3"/>
    <row r="292" ht="13.8" x14ac:dyDescent="0.3"/>
    <row r="293" ht="13.8" x14ac:dyDescent="0.3"/>
    <row r="294" ht="13.8" x14ac:dyDescent="0.3"/>
    <row r="295" ht="13.8" x14ac:dyDescent="0.3"/>
    <row r="296" ht="13.8" x14ac:dyDescent="0.3"/>
    <row r="297" ht="13.8" x14ac:dyDescent="0.3"/>
    <row r="298" ht="13.8" x14ac:dyDescent="0.3"/>
    <row r="299" ht="13.8" x14ac:dyDescent="0.3"/>
    <row r="300" ht="13.8" x14ac:dyDescent="0.3"/>
    <row r="301" ht="13.8" x14ac:dyDescent="0.3"/>
    <row r="302" ht="13.8" x14ac:dyDescent="0.3"/>
    <row r="303" ht="13.8" x14ac:dyDescent="0.3"/>
    <row r="304" ht="13.8" x14ac:dyDescent="0.3"/>
    <row r="305" ht="13.8" x14ac:dyDescent="0.3"/>
    <row r="306" ht="13.8" x14ac:dyDescent="0.3"/>
    <row r="307" ht="13.8" x14ac:dyDescent="0.3"/>
    <row r="308" ht="13.8" x14ac:dyDescent="0.3"/>
    <row r="309" ht="13.8" x14ac:dyDescent="0.3"/>
    <row r="310" ht="13.8" x14ac:dyDescent="0.3"/>
    <row r="311" ht="13.8" x14ac:dyDescent="0.3"/>
    <row r="312" ht="13.8" x14ac:dyDescent="0.3"/>
    <row r="313" ht="13.8" x14ac:dyDescent="0.3"/>
    <row r="314" ht="13.8" x14ac:dyDescent="0.3"/>
    <row r="315" ht="13.8" x14ac:dyDescent="0.3"/>
    <row r="316" ht="13.8" x14ac:dyDescent="0.3"/>
    <row r="317" ht="13.8" x14ac:dyDescent="0.3"/>
    <row r="318" ht="13.8" x14ac:dyDescent="0.3"/>
    <row r="319" ht="13.8" x14ac:dyDescent="0.3"/>
    <row r="320" ht="13.8" x14ac:dyDescent="0.3"/>
    <row r="321" ht="13.8" x14ac:dyDescent="0.3"/>
    <row r="322" ht="13.8" x14ac:dyDescent="0.3"/>
    <row r="323" ht="13.8" x14ac:dyDescent="0.3"/>
    <row r="324" ht="13.8" x14ac:dyDescent="0.3"/>
    <row r="325" ht="13.8" x14ac:dyDescent="0.3"/>
    <row r="326" ht="13.8" x14ac:dyDescent="0.3"/>
    <row r="327" ht="13.8" x14ac:dyDescent="0.3"/>
    <row r="328" ht="13.8" x14ac:dyDescent="0.3"/>
    <row r="329" ht="13.8" x14ac:dyDescent="0.3"/>
    <row r="330" ht="13.8" x14ac:dyDescent="0.3"/>
    <row r="331" ht="13.8" x14ac:dyDescent="0.3"/>
    <row r="332" ht="13.8" x14ac:dyDescent="0.3"/>
    <row r="333" ht="13.8" x14ac:dyDescent="0.3"/>
    <row r="334" ht="13.8" x14ac:dyDescent="0.3"/>
    <row r="335" ht="13.8" x14ac:dyDescent="0.3"/>
    <row r="336" ht="13.8" x14ac:dyDescent="0.3"/>
    <row r="337" ht="13.8" x14ac:dyDescent="0.3"/>
    <row r="338" ht="13.8" x14ac:dyDescent="0.3"/>
    <row r="339" ht="13.8" x14ac:dyDescent="0.3"/>
    <row r="340" ht="13.8" x14ac:dyDescent="0.3"/>
    <row r="341" ht="13.8" x14ac:dyDescent="0.3"/>
    <row r="342" ht="13.8" x14ac:dyDescent="0.3"/>
    <row r="343" ht="13.8" x14ac:dyDescent="0.3"/>
    <row r="344" ht="13.8" x14ac:dyDescent="0.3"/>
    <row r="345" ht="13.8" x14ac:dyDescent="0.3"/>
    <row r="346" ht="13.8" x14ac:dyDescent="0.3"/>
    <row r="347" ht="13.8" x14ac:dyDescent="0.3"/>
    <row r="348" ht="13.8" x14ac:dyDescent="0.3"/>
    <row r="349" ht="13.8" x14ac:dyDescent="0.3"/>
    <row r="350" ht="13.8" x14ac:dyDescent="0.3"/>
    <row r="351" ht="13.8" x14ac:dyDescent="0.3"/>
    <row r="352" ht="13.8" x14ac:dyDescent="0.3"/>
    <row r="353" ht="13.8" x14ac:dyDescent="0.3"/>
    <row r="354" ht="13.8" x14ac:dyDescent="0.3"/>
    <row r="355" ht="13.8" x14ac:dyDescent="0.3"/>
    <row r="356" ht="13.8" x14ac:dyDescent="0.3"/>
    <row r="357" ht="13.8" x14ac:dyDescent="0.3"/>
    <row r="358" ht="13.8" x14ac:dyDescent="0.3"/>
    <row r="359" ht="13.8" x14ac:dyDescent="0.3"/>
    <row r="360" ht="13.8" x14ac:dyDescent="0.3"/>
    <row r="361" ht="13.8" x14ac:dyDescent="0.3"/>
    <row r="362" ht="13.8" x14ac:dyDescent="0.3"/>
    <row r="363" ht="13.8" x14ac:dyDescent="0.3"/>
    <row r="364" ht="13.8" x14ac:dyDescent="0.3"/>
    <row r="365" ht="13.8" x14ac:dyDescent="0.3"/>
    <row r="366" ht="13.8" x14ac:dyDescent="0.3"/>
    <row r="367" ht="13.8" x14ac:dyDescent="0.3"/>
    <row r="368" ht="13.8" x14ac:dyDescent="0.3"/>
    <row r="369" ht="13.8" x14ac:dyDescent="0.3"/>
    <row r="370" ht="13.8" x14ac:dyDescent="0.3"/>
    <row r="371" ht="13.8" x14ac:dyDescent="0.3"/>
    <row r="372" ht="13.8" x14ac:dyDescent="0.3"/>
    <row r="373" ht="13.8" x14ac:dyDescent="0.3"/>
    <row r="374" ht="13.8" x14ac:dyDescent="0.3"/>
    <row r="375" ht="13.8" x14ac:dyDescent="0.3"/>
    <row r="376" ht="13.8" x14ac:dyDescent="0.3"/>
    <row r="377" ht="13.8" x14ac:dyDescent="0.3"/>
    <row r="378" ht="13.8" x14ac:dyDescent="0.3"/>
    <row r="379" ht="13.8" x14ac:dyDescent="0.3"/>
    <row r="380" ht="13.8" x14ac:dyDescent="0.3"/>
    <row r="381" ht="13.8" x14ac:dyDescent="0.3"/>
    <row r="382" ht="13.8" x14ac:dyDescent="0.3"/>
    <row r="383" ht="13.8" x14ac:dyDescent="0.3"/>
    <row r="384" ht="13.8" x14ac:dyDescent="0.3"/>
    <row r="385" ht="13.8" x14ac:dyDescent="0.3"/>
    <row r="386" ht="13.8" x14ac:dyDescent="0.3"/>
    <row r="387" ht="13.8" x14ac:dyDescent="0.3"/>
    <row r="388" ht="13.8" x14ac:dyDescent="0.3"/>
    <row r="389" ht="13.8" x14ac:dyDescent="0.3"/>
    <row r="390" ht="13.8" x14ac:dyDescent="0.3"/>
    <row r="391" ht="13.8" x14ac:dyDescent="0.3"/>
    <row r="392" ht="13.8" x14ac:dyDescent="0.3"/>
    <row r="393" ht="13.8" x14ac:dyDescent="0.3"/>
    <row r="394" ht="13.8" x14ac:dyDescent="0.3"/>
    <row r="395" ht="13.8" x14ac:dyDescent="0.3"/>
    <row r="396" ht="13.8" x14ac:dyDescent="0.3"/>
    <row r="397" ht="13.8" x14ac:dyDescent="0.3"/>
    <row r="398" ht="13.8" x14ac:dyDescent="0.3"/>
    <row r="399" ht="13.8" x14ac:dyDescent="0.3"/>
    <row r="400" ht="13.8" x14ac:dyDescent="0.3"/>
    <row r="401" ht="13.8" x14ac:dyDescent="0.3"/>
    <row r="402" ht="13.8" x14ac:dyDescent="0.3"/>
    <row r="403" ht="13.8" x14ac:dyDescent="0.3"/>
    <row r="404" ht="13.8" x14ac:dyDescent="0.3"/>
    <row r="405" ht="13.8" x14ac:dyDescent="0.3"/>
    <row r="406" ht="13.8" x14ac:dyDescent="0.3"/>
    <row r="407" ht="13.8" x14ac:dyDescent="0.3"/>
    <row r="408" ht="13.8" x14ac:dyDescent="0.3"/>
    <row r="409" ht="13.8" x14ac:dyDescent="0.3"/>
    <row r="410" ht="13.8" x14ac:dyDescent="0.3"/>
    <row r="411" ht="13.8" x14ac:dyDescent="0.3"/>
    <row r="412" ht="13.8" x14ac:dyDescent="0.3"/>
    <row r="413" ht="13.8" x14ac:dyDescent="0.3"/>
    <row r="414" ht="13.8" x14ac:dyDescent="0.3"/>
    <row r="415" ht="13.8" x14ac:dyDescent="0.3"/>
    <row r="416" ht="13.8" x14ac:dyDescent="0.3"/>
    <row r="417" ht="13.8" x14ac:dyDescent="0.3"/>
    <row r="418" ht="13.8" x14ac:dyDescent="0.3"/>
    <row r="419" ht="13.8" x14ac:dyDescent="0.3"/>
    <row r="420" ht="13.8" x14ac:dyDescent="0.3"/>
    <row r="421" ht="13.8" x14ac:dyDescent="0.3"/>
    <row r="422" ht="13.8" x14ac:dyDescent="0.3"/>
    <row r="423" ht="13.8" x14ac:dyDescent="0.3"/>
    <row r="424" ht="13.8" x14ac:dyDescent="0.3"/>
    <row r="425" ht="13.8" x14ac:dyDescent="0.3"/>
    <row r="426" ht="13.8" x14ac:dyDescent="0.3"/>
    <row r="427" ht="13.8" x14ac:dyDescent="0.3"/>
    <row r="428" ht="13.8" x14ac:dyDescent="0.3"/>
    <row r="429" ht="13.8" x14ac:dyDescent="0.3"/>
    <row r="430" ht="13.8" x14ac:dyDescent="0.3"/>
    <row r="431" ht="13.8" x14ac:dyDescent="0.3"/>
    <row r="432" ht="13.8" x14ac:dyDescent="0.3"/>
    <row r="433" ht="13.8" x14ac:dyDescent="0.3"/>
    <row r="434" ht="13.8" x14ac:dyDescent="0.3"/>
    <row r="435" ht="13.8" x14ac:dyDescent="0.3"/>
    <row r="436" ht="13.8" x14ac:dyDescent="0.3"/>
    <row r="437" ht="13.8" x14ac:dyDescent="0.3"/>
    <row r="438" ht="13.8" x14ac:dyDescent="0.3"/>
    <row r="439" ht="13.8" x14ac:dyDescent="0.3"/>
    <row r="440" ht="13.8" x14ac:dyDescent="0.3"/>
    <row r="441" ht="13.8" x14ac:dyDescent="0.3"/>
    <row r="442" ht="13.8" x14ac:dyDescent="0.3"/>
    <row r="443" ht="13.8" x14ac:dyDescent="0.3"/>
    <row r="444" ht="13.8" x14ac:dyDescent="0.3"/>
    <row r="445" ht="13.8" x14ac:dyDescent="0.3"/>
    <row r="446" ht="13.8" x14ac:dyDescent="0.3"/>
    <row r="447" ht="13.8" x14ac:dyDescent="0.3"/>
    <row r="448" ht="13.8" x14ac:dyDescent="0.3"/>
    <row r="449" ht="13.8" x14ac:dyDescent="0.3"/>
    <row r="450" ht="13.8" x14ac:dyDescent="0.3"/>
    <row r="451" ht="13.8" x14ac:dyDescent="0.3"/>
  </sheetData>
  <mergeCells count="1">
    <mergeCell ref="A2:A3"/>
  </mergeCells>
  <phoneticPr fontId="2" type="noConversion"/>
  <hyperlinks>
    <hyperlink ref="A7" location="'Site'!A1" display="Site" xr:uid="{3294E647-705C-4A66-8486-BA49D257413A}"/>
    <hyperlink ref="A11" location="'Budget center'!A1" display="Budget center" xr:uid="{52FEDCE0-7FB9-4C28-BFDA-BB7EBD89B56A}"/>
    <hyperlink ref="A15" location="'Cost center'!A1" display="Cost center" xr:uid="{46FBC0B4-9939-49AD-A4E2-C276994DF383}"/>
    <hyperlink ref="A17" location="'MIS code'!A1" display="MIS code" xr:uid="{A3D79D78-B21D-4E4E-95EF-E9A087229855}"/>
    <hyperlink ref="A19" location="'Commit'!A1" display="Commit" xr:uid="{FB108686-C0F3-40DC-B994-D0F8EBC965DF}"/>
    <hyperlink ref="A21" location="'Asset'!A1" display="Asset" xr:uid="{B6C3C28C-AC90-4255-B431-18DF6A58456E}"/>
    <hyperlink ref="A23" location="'Statistic'!A1" display="Statistic" xr:uid="{88945F5F-02A1-4910-B619-C491040BF1C5}"/>
    <hyperlink ref="A25" location="'Financial'!A1" display="Financial" xr:uid="{C5CAE9B1-9E7B-40B6-94DD-18A2AF809F95}"/>
    <hyperlink ref="A27" location="'Other'!A1" display="Other" xr:uid="{D61FA5F5-7FB5-41AF-AEE9-725D2712F881}"/>
    <hyperlink ref="A11" location="'Fund center'!A1" display="Fund center (BPNS)" xr:uid="{3D7016B8-51E5-47EB-9788-FE6DC7F1F8EA}"/>
    <hyperlink ref="A9" location="'Budget center'!A1" display="Budget center" xr:uid="{16A5E668-7F45-407B-8FC3-89CB458B643F}"/>
    <hyperlink ref="A9" location="Faculty!A1" display="Faculty (khoa chuyên môn)" xr:uid="{52C516D1-3060-4614-BC88-788F78F472D6}"/>
    <hyperlink ref="A13" location="'Profit center'!A1" display="Profit center (TT lợi nhuận)" xr:uid="{5464D2E0-6DA5-4C96-B239-EFCB6AD0DE1A}"/>
  </hyperlinks>
  <pageMargins left="0.7" right="0.7" top="0.75" bottom="0.75" header="0.3" footer="0.3"/>
  <pageSetup orientation="portrait" r:id="rId1"/>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Site</vt:lpstr>
      <vt:lpstr>Faculty</vt:lpstr>
      <vt:lpstr>Fund center</vt:lpstr>
      <vt:lpstr>Profit center</vt:lpstr>
      <vt:lpstr>Cost center</vt:lpstr>
      <vt:lpstr>MIS code</vt:lpstr>
      <vt:lpstr>Commit</vt:lpstr>
      <vt:lpstr>Asset</vt:lpstr>
      <vt:lpstr>Statistic</vt:lpstr>
      <vt:lpstr>Financial</vt:lpstr>
      <vt:lpstr>Other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TVH .</dc:creator>
  <cp:keywords/>
  <dc:description/>
  <cp:lastModifiedBy>Lenovo</cp:lastModifiedBy>
  <cp:revision/>
  <dcterms:created xsi:type="dcterms:W3CDTF">2022-11-28T10:32:47Z</dcterms:created>
  <dcterms:modified xsi:type="dcterms:W3CDTF">2024-11-07T15:18:25Z</dcterms:modified>
  <cp:category/>
  <cp:contentStatus/>
</cp:coreProperties>
</file>