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G:\OneDrive - CÔNG TY CỔ PHẦN TASCO\2. Hợp nhất Savico\Năm 2025\Q2503\"/>
    </mc:Choice>
  </mc:AlternateContent>
  <xr:revisionPtr revIDLastSave="0" documentId="13_ncr:1_{BA196DCB-3479-405D-845C-E05FA3C38658}" xr6:coauthVersionLast="47" xr6:coauthVersionMax="47" xr10:uidLastSave="{00000000-0000-0000-0000-000000000000}"/>
  <bookViews>
    <workbookView xWindow="-110" yWindow="-110" windowWidth="19420" windowHeight="10300" activeTab="1" xr2:uid="{D20E36C9-732F-4DE4-993D-579E0C6B5ADC}"/>
  </bookViews>
  <sheets>
    <sheet name="Tập_đoàn" sheetId="1" r:id="rId1"/>
    <sheet name="Công_ty" sheetId="2" r:id="rId2"/>
    <sheet name="TTCty" sheetId="3" r:id="rId3"/>
    <sheet name="TKKT" sheetId="4" r:id="rId4"/>
    <sheet name="BCTC" sheetId="5" r:id="rId5"/>
    <sheet name="CTTM" sheetId="6" r:id="rId6"/>
    <sheet name="Map_mã" sheetId="7" r:id="rId7"/>
    <sheet name="Dòng_tiền" sheetId="8" r:id="rId8"/>
    <sheet name="Vốn_vay" sheetId="9" r:id="rId9"/>
    <sheet name="Khác" sheetId="10" r:id="rId10"/>
    <sheet name="✅" sheetId="11" r:id="rId11"/>
    <sheet name="↓" sheetId="12" state="hidden" r:id="rId12"/>
  </sheets>
  <definedNames>
    <definedName name="Chọn_mã_có_tên" localSheetId="6">'✅'!$D$6</definedName>
    <definedName name="Chọn_mã_có_tên" localSheetId="3">'✅'!$D$6</definedName>
    <definedName name="Chọn_mã_có_tên" localSheetId="2">'✅'!$D$6</definedName>
    <definedName name="Chọn_mã_có_tên">'✅'!$D$6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3" l="1" a="1"/>
  <c r="L6" i="3" s="1"/>
  <c r="C3" i="3"/>
  <c r="F2" i="12" a="1"/>
  <c r="F2" i="12" s="1"/>
  <c r="E96" i="3"/>
  <c r="E95" i="3"/>
  <c r="E94" i="3"/>
  <c r="M6" i="2" a="1"/>
  <c r="M6" i="2" s="1"/>
  <c r="L6" i="2" a="1"/>
  <c r="L6" i="2" s="1"/>
  <c r="C4" i="2"/>
  <c r="E17" i="1"/>
  <c r="E16" i="1"/>
  <c r="E15" i="1"/>
  <c r="E14" i="1"/>
  <c r="E13" i="1"/>
  <c r="E12" i="1"/>
  <c r="E11" i="1"/>
  <c r="E10" i="1"/>
  <c r="E9" i="1"/>
  <c r="E8" i="1"/>
  <c r="E7" i="1"/>
  <c r="G6" i="1" a="1"/>
  <c r="G9" i="1" s="1"/>
  <c r="E6" i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C2" i="12" a="1"/>
  <c r="C6" i="12" s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K6" i="1" a="1"/>
  <c r="K6" i="1" s="1"/>
  <c r="I5" i="1" a="1"/>
  <c r="I13" i="1" s="1"/>
  <c r="A1" i="1"/>
  <c r="B2" i="12" a="1"/>
  <c r="B2" i="12" s="1"/>
  <c r="J5" i="10"/>
  <c r="J10" i="10" s="1"/>
  <c r="G10" i="10" s="1"/>
  <c r="H10" i="10" s="1"/>
  <c r="F73" i="12" l="1"/>
  <c r="F65" i="12"/>
  <c r="F9" i="12"/>
  <c r="F57" i="12"/>
  <c r="F113" i="12"/>
  <c r="F49" i="12"/>
  <c r="F105" i="12"/>
  <c r="F41" i="12"/>
  <c r="F97" i="12"/>
  <c r="F33" i="12"/>
  <c r="F89" i="12"/>
  <c r="F25" i="12"/>
  <c r="F81" i="12"/>
  <c r="F17" i="12"/>
  <c r="F112" i="12"/>
  <c r="F104" i="12"/>
  <c r="F96" i="12"/>
  <c r="F88" i="12"/>
  <c r="F80" i="12"/>
  <c r="F72" i="12"/>
  <c r="F64" i="12"/>
  <c r="F56" i="12"/>
  <c r="F48" i="12"/>
  <c r="F40" i="12"/>
  <c r="F32" i="12"/>
  <c r="F24" i="12"/>
  <c r="F16" i="12"/>
  <c r="F8" i="12"/>
  <c r="G11" i="1"/>
  <c r="G16" i="1"/>
  <c r="G8" i="1"/>
  <c r="G15" i="1"/>
  <c r="G7" i="1"/>
  <c r="G14" i="1"/>
  <c r="G6" i="1"/>
  <c r="F111" i="12"/>
  <c r="F103" i="12"/>
  <c r="F95" i="12"/>
  <c r="F87" i="12"/>
  <c r="F79" i="12"/>
  <c r="F71" i="12"/>
  <c r="F63" i="12"/>
  <c r="F55" i="12"/>
  <c r="F47" i="12"/>
  <c r="F39" i="12"/>
  <c r="F31" i="12"/>
  <c r="F23" i="12"/>
  <c r="F15" i="12"/>
  <c r="F7" i="12"/>
  <c r="F110" i="12"/>
  <c r="F102" i="12"/>
  <c r="F94" i="12"/>
  <c r="F86" i="12"/>
  <c r="F78" i="12"/>
  <c r="F70" i="12"/>
  <c r="F62" i="12"/>
  <c r="F54" i="12"/>
  <c r="F46" i="12"/>
  <c r="F38" i="12"/>
  <c r="F30" i="12"/>
  <c r="F22" i="12"/>
  <c r="F14" i="12"/>
  <c r="F6" i="12"/>
  <c r="G12" i="1"/>
  <c r="F109" i="12"/>
  <c r="F101" i="12"/>
  <c r="F93" i="12"/>
  <c r="F85" i="12"/>
  <c r="F77" i="12"/>
  <c r="F69" i="12"/>
  <c r="F61" i="12"/>
  <c r="F53" i="12"/>
  <c r="F45" i="12"/>
  <c r="F37" i="12"/>
  <c r="F29" i="12"/>
  <c r="F21" i="12"/>
  <c r="F13" i="12"/>
  <c r="F5" i="12"/>
  <c r="F108" i="12"/>
  <c r="F100" i="12"/>
  <c r="F92" i="12"/>
  <c r="F84" i="12"/>
  <c r="F76" i="12"/>
  <c r="F68" i="12"/>
  <c r="F60" i="12"/>
  <c r="F52" i="12"/>
  <c r="F44" i="12"/>
  <c r="F36" i="12"/>
  <c r="F28" i="12"/>
  <c r="F20" i="12"/>
  <c r="F12" i="12"/>
  <c r="F4" i="12"/>
  <c r="G13" i="1"/>
  <c r="F107" i="12"/>
  <c r="F99" i="12"/>
  <c r="F91" i="12"/>
  <c r="F83" i="12"/>
  <c r="F75" i="12"/>
  <c r="F67" i="12"/>
  <c r="F59" i="12"/>
  <c r="F51" i="12"/>
  <c r="F43" i="12"/>
  <c r="F35" i="12"/>
  <c r="F27" i="12"/>
  <c r="F19" i="12"/>
  <c r="F11" i="12"/>
  <c r="F3" i="12"/>
  <c r="G10" i="1"/>
  <c r="G17" i="1"/>
  <c r="F114" i="12"/>
  <c r="F106" i="12"/>
  <c r="F98" i="12"/>
  <c r="F90" i="12"/>
  <c r="F82" i="12"/>
  <c r="F74" i="12"/>
  <c r="F66" i="12"/>
  <c r="F58" i="12"/>
  <c r="F50" i="12"/>
  <c r="F42" i="12"/>
  <c r="F34" i="12"/>
  <c r="F26" i="12"/>
  <c r="F18" i="12"/>
  <c r="F10" i="12"/>
  <c r="I5" i="1"/>
  <c r="L58" i="5" a="1"/>
  <c r="L58" i="5" s="1"/>
  <c r="M40" i="5" a="1"/>
  <c r="M40" i="5" s="1"/>
  <c r="L23" i="5" a="1"/>
  <c r="L23" i="5" s="1"/>
  <c r="E2" i="12"/>
  <c r="B3" i="12"/>
  <c r="L76" i="5" a="1"/>
  <c r="L76" i="5" s="1"/>
  <c r="C7" i="12"/>
  <c r="C8" i="12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12" i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I10" i="1"/>
  <c r="I11" i="1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I7" i="1"/>
  <c r="I16" i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I14" i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I6" i="1"/>
  <c r="I15" i="1"/>
  <c r="I8" i="1"/>
  <c r="I17" i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I9" i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C2" i="12"/>
  <c r="C9" i="12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C10" i="12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C3" i="12"/>
  <c r="C11" i="12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C4" i="12"/>
  <c r="C12" i="12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C5" i="12"/>
  <c r="C13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<sst xmlns="http://schemas.openxmlformats.org/spreadsheetml/2006/main" count="3798" uniqueCount="1594">
  <si>
    <t>𝓣𝓐𝓢𝓒𝓞</t>
  </si>
  <si>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</si>
  <si>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</si>
  <si>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</si>
  <si>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</si>
  <si>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</si>
  <si>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</si>
  <si>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</si>
  <si>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</si>
  <si>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TASCO</t>
  </si>
  <si>
    <t>TCAUTOᴳ</t>
  </si>
  <si>
    <t>200_</t>
  </si>
  <si>
    <t>TASCOAUTO</t>
  </si>
  <si>
    <t>Tập đoàn</t>
  </si>
  <si>
    <t>SAVICOᴳ</t>
  </si>
  <si>
    <t>300_</t>
  </si>
  <si>
    <t>SVC</t>
  </si>
  <si>
    <t>SGFORDᴳ</t>
  </si>
  <si>
    <t>311_</t>
  </si>
  <si>
    <t>SGF</t>
  </si>
  <si>
    <t>Danh mục công ty</t>
  </si>
  <si>
    <t>SVCHNᴳ</t>
  </si>
  <si>
    <t>314_</t>
  </si>
  <si>
    <t>SVCHN</t>
  </si>
  <si>
    <t>SVCDNᴳ</t>
  </si>
  <si>
    <t>320_</t>
  </si>
  <si>
    <t>SVCDN</t>
  </si>
  <si>
    <t>Thông tin công ty</t>
  </si>
  <si>
    <t>BTFᴳ</t>
  </si>
  <si>
    <t>364_</t>
  </si>
  <si>
    <t>BTF</t>
  </si>
  <si>
    <t>TGPᴳ</t>
  </si>
  <si>
    <t>385_</t>
  </si>
  <si>
    <t>TGP</t>
  </si>
  <si>
    <t>Tài khoản kế toán</t>
  </si>
  <si>
    <t>Carplaᴳ</t>
  </si>
  <si>
    <t>357_</t>
  </si>
  <si>
    <t>CARPLA</t>
  </si>
  <si>
    <t>HSHᴳ</t>
  </si>
  <si>
    <t>310_</t>
  </si>
  <si>
    <t>HSH</t>
  </si>
  <si>
    <t>Chỉ tiêu báo cáo</t>
  </si>
  <si>
    <t>MDNᴳ</t>
  </si>
  <si>
    <t>384_</t>
  </si>
  <si>
    <t>MDN</t>
  </si>
  <si>
    <t>TLTKᴳ</t>
  </si>
  <si>
    <t>373_</t>
  </si>
  <si>
    <t>TLTK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</si>
  <si>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</si>
  <si>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</si>
  <si>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</si>
  <si>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</si>
  <si>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</si>
  <si>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</si>
  <si>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</si>
  <si>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</si>
  <si>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</si>
  <si>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</si>
  <si>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</si>
  <si>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</si>
  <si>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</si>
  <si>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</si>
  <si>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</si>
  <si>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</si>
  <si>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</si>
  <si>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</si>
  <si>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</si>
  <si>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</si>
  <si>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</si>
  <si>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</si>
  <si>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</si>
  <si>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</si>
  <si>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</si>
  <si>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</si>
  <si>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</si>
  <si>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</si>
  <si>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</si>
  <si>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</si>
  <si>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</si>
  <si>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</si>
  <si>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</si>
  <si>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</si>
  <si>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</si>
  <si>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</si>
  <si>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</si>
  <si>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</si>
  <si>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</si>
  <si>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</si>
  <si>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</si>
  <si>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</si>
  <si>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</si>
  <si>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</si>
  <si>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</si>
  <si>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</si>
  <si>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</si>
  <si>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</si>
  <si>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</si>
  <si>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</si>
  <si>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</si>
  <si>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</si>
  <si>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</si>
  <si>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</si>
  <si>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</si>
  <si>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</si>
  <si>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</si>
  <si>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</si>
  <si>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</si>
  <si>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</si>
  <si>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</si>
  <si>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</si>
  <si>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</si>
  <si>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</si>
  <si>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</si>
  <si>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</si>
  <si>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</si>
  <si>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</si>
  <si>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</si>
  <si>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</si>
  <si>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</si>
  <si>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</si>
  <si>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</si>
  <si>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</si>
  <si>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</si>
  <si>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</si>
  <si>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</si>
  <si>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</si>
  <si>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</si>
  <si>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</si>
  <si>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</si>
  <si>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</si>
  <si>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</si>
  <si>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</si>
  <si>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</si>
  <si>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</si>
  <si>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</si>
  <si>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</si>
  <si>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</si>
  <si>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</si>
  <si>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</si>
  <si>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</si>
  <si>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</si>
  <si>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</si>
  <si>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</si>
  <si>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</si>
  <si>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</si>
  <si>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</si>
  <si>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</si>
  <si>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</si>
  <si>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</si>
  <si>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</si>
  <si>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</si>
  <si>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</si>
  <si>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</si>
  <si>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</si>
  <si>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</si>
  <si>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</si>
  <si>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</si>
  <si>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</si>
  <si>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</si>
  <si>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</si>
  <si>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</si>
  <si>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</si>
  <si>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</si>
  <si>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</si>
  <si>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</si>
  <si>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</si>
  <si>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</si>
  <si>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</si>
  <si>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</si>
  <si>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</si>
  <si>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</si>
  <si>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</si>
  <si>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</si>
  <si>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</si>
  <si>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</si>
  <si>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</si>
  <si>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</si>
  <si>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</si>
  <si>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</si>
  <si>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</si>
  <si>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</si>
  <si>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</si>
  <si>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</si>
  <si>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</si>
  <si>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</si>
  <si>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</si>
  <si>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</si>
  <si>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</si>
  <si>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</si>
  <si>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</si>
  <si>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</si>
  <si>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</si>
  <si>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</si>
  <si>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</si>
  <si>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</si>
  <si>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</si>
  <si>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</si>
  <si>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</si>
  <si>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</si>
  <si>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</si>
  <si>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</si>
  <si>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</si>
  <si>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</si>
  <si>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</si>
  <si>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</si>
  <si>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</si>
  <si>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</si>
  <si>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</si>
  <si>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</si>
  <si>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</si>
  <si>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</si>
  <si>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</si>
  <si>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</si>
  <si>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</si>
  <si>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</si>
  <si>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</si>
  <si>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</si>
  <si>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</si>
  <si>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</si>
  <si>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</si>
  <si>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</si>
  <si>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</si>
  <si>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</si>
  <si>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</si>
  <si>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</si>
  <si>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</si>
  <si>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</si>
  <si>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</si>
  <si>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</si>
  <si>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</si>
  <si>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</si>
  <si>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</si>
  <si>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</si>
  <si>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</si>
  <si>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</si>
  <si>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</si>
  <si>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</si>
  <si>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</si>
  <si>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</si>
  <si>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</si>
  <si>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</si>
  <si>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</si>
  <si>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</si>
  <si>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</si>
  <si>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</si>
  <si>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</si>
  <si>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</si>
  <si>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</si>
  <si>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</si>
  <si>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</si>
  <si>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</si>
  <si>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</si>
  <si>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</si>
  <si>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</si>
  <si>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</si>
  <si>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</si>
  <si>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</si>
  <si>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</si>
  <si>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</si>
  <si>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</si>
  <si>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</si>
  <si>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</si>
  <si>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</si>
  <si>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</si>
  <si>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</si>
  <si>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</si>
  <si>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</si>
  <si>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</si>
  <si>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</si>
  <si>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</si>
  <si>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</si>
  <si>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</si>
  <si>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</si>
  <si>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</si>
  <si>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</si>
  <si>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</si>
  <si>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</si>
  <si>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</si>
  <si>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</si>
  <si>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</si>
  <si>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</si>
  <si>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</si>
  <si>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</si>
  <si>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</si>
  <si>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</si>
  <si>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</si>
  <si>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</si>
  <si>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</si>
  <si>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</si>
  <si>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</si>
  <si>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</si>
  <si>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</si>
  <si>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</si>
  <si>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</si>
  <si>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</si>
  <si>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</si>
  <si>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</si>
  <si>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</si>
  <si>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</si>
  <si>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</si>
  <si>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</si>
  <si>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</si>
  <si>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</si>
  <si>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</si>
  <si>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</si>
  <si>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</si>
  <si>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</si>
  <si>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</si>
  <si>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</si>
  <si>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</si>
  <si>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</si>
  <si>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</si>
  <si>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</si>
  <si>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</si>
  <si>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</si>
  <si>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</si>
  <si>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315_</t>
  </si>
  <si>
    <t>GLYNK</t>
  </si>
  <si>
    <t>Công ty CP Glynk</t>
  </si>
  <si>
    <t>0110503782_</t>
  </si>
  <si>
    <t>Hà Nội; Dịch vụ thương mại (Glynk)</t>
  </si>
  <si>
    <t>337_</t>
  </si>
  <si>
    <t>NSG</t>
  </si>
  <si>
    <t>Công ty CP Tasco Auto Nam Sài Gòn</t>
  </si>
  <si>
    <t>0313881275_</t>
  </si>
  <si>
    <t>Hồ Chí Minh; Dịch vụ thương mại (Nam Sài Gòn)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</si>
  <si>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</si>
  <si>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</si>
  <si>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</si>
  <si>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</si>
  <si>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</si>
  <si>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</si>
  <si>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</si>
  <si>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</si>
  <si>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</si>
  <si>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</si>
  <si>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</si>
  <si>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</si>
  <si>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</si>
  <si>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</si>
  <si>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</si>
  <si>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</si>
  <si>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</si>
  <si>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</si>
  <si>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</si>
  <si>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</si>
  <si>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</si>
  <si>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</si>
  <si>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</si>
  <si>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</si>
  <si>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</si>
  <si>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</si>
  <si>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</si>
  <si>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</si>
  <si>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</si>
  <si>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</si>
  <si>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</si>
  <si>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</si>
  <si>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</si>
  <si>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</si>
  <si>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</si>
  <si>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</si>
  <si>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</si>
  <si>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</si>
  <si>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</si>
  <si>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</si>
  <si>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</si>
  <si>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</si>
  <si>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</si>
  <si>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</si>
  <si>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</si>
  <si>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</si>
  <si>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</si>
  <si>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</si>
  <si>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</si>
  <si>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HBD</t>
  </si>
  <si>
    <t>Công ty CP Ô tô Bình Định</t>
  </si>
  <si>
    <t>4101468352_</t>
  </si>
  <si>
    <t>Bình Định; Dịch vụ thương mại (Hyundai Bình Định)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</si>
  <si>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</si>
  <si>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</si>
  <si>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</si>
  <si>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</si>
  <si>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</si>
  <si>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</si>
  <si>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</si>
  <si>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</si>
  <si>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</si>
  <si>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</si>
  <si>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</si>
  <si>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</si>
  <si>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</si>
  <si>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</si>
  <si>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</si>
  <si>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</si>
  <si>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</si>
  <si>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</si>
  <si>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</si>
  <si>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</si>
  <si>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</si>
  <si>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</si>
  <si>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</si>
  <si>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</si>
  <si>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</si>
  <si>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</si>
  <si>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</si>
  <si>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</si>
  <si>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</si>
  <si>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</si>
  <si>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</si>
  <si>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</si>
  <si>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</si>
  <si>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</si>
  <si>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</si>
  <si>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BSG</t>
  </si>
  <si>
    <t>Công ty CP Tasco Auto Bắc Sài Gòn</t>
  </si>
  <si>
    <t>3702366949_</t>
  </si>
  <si>
    <t>Bình Dương; Dịch vụ thương mại (Bắc Sài Gòn)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</si>
  <si>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</si>
  <si>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</si>
  <si>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</si>
  <si>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</si>
  <si>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</si>
  <si>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</si>
  <si>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</si>
  <si>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</si>
  <si>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</si>
  <si>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</si>
  <si>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</si>
  <si>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</si>
  <si>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</si>
  <si>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</si>
  <si>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</si>
  <si>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</si>
  <si>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</si>
  <si>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</si>
  <si>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</si>
  <si>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</si>
  <si>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</si>
  <si>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</si>
  <si>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</si>
  <si>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</si>
  <si>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</si>
  <si>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</si>
  <si>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</si>
  <si>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</si>
  <si>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</si>
  <si>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</si>
  <si>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</si>
  <si>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</si>
  <si>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</si>
  <si>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</si>
  <si>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</si>
  <si>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</si>
  <si>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</si>
  <si>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</si>
  <si>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</si>
  <si>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</si>
  <si>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</si>
  <si>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</si>
  <si>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</si>
  <si>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</si>
  <si>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</si>
  <si>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</si>
  <si>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</si>
  <si>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</si>
  <si>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</si>
  <si>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</si>
  <si>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</si>
  <si>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</si>
  <si>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</si>
  <si>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</si>
  <si>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</si>
  <si>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</si>
  <si>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</si>
  <si>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</si>
  <si>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</si>
  <si>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</si>
  <si>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</si>
  <si>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</si>
  <si>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</si>
  <si>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</si>
  <si>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</si>
  <si>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</si>
  <si>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</si>
  <si>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</si>
  <si>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</si>
  <si>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</si>
  <si>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</si>
  <si>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</si>
  <si>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</si>
  <si>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</si>
  <si>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</si>
  <si>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SGTN</t>
  </si>
  <si>
    <t>Công ty TNHH Tasco Auto Sài Gòn Tây Ninh</t>
  </si>
  <si>
    <t>0319091315_</t>
  </si>
  <si>
    <t>Hồ Chí Minh; Dịch vụ thương mại (Sài Gòn Tây Ninh)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</si>
  <si>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</si>
  <si>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</si>
  <si>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</si>
  <si>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</si>
  <si>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</si>
  <si>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</si>
  <si>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</si>
  <si>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</si>
  <si>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</si>
  <si>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</si>
  <si>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</si>
  <si>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</si>
  <si>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</si>
  <si>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</si>
  <si>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</si>
  <si>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</si>
  <si>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</si>
  <si>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</si>
  <si>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</si>
  <si>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</si>
  <si>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</si>
  <si>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</si>
  <si>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</si>
  <si>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</si>
  <si>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</si>
  <si>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</si>
  <si>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</si>
  <si>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</si>
  <si>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</si>
  <si>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</si>
  <si>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</si>
  <si>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</si>
  <si>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</si>
  <si>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</si>
  <si>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</si>
  <si>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</si>
  <si>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</si>
  <si>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</si>
  <si>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</si>
  <si>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</si>
  <si>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</si>
  <si>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</si>
  <si>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</si>
  <si>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</si>
  <si>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</si>
  <si>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</si>
  <si>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</si>
  <si>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</si>
  <si>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</si>
  <si>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</si>
  <si>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</si>
  <si>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</si>
  <si>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</si>
  <si>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</si>
  <si>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</si>
  <si>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</si>
  <si>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</si>
  <si>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</si>
  <si>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</si>
  <si>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</si>
  <si>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</si>
  <si>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</si>
  <si>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</si>
  <si>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</si>
  <si>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</si>
  <si>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</si>
  <si>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</si>
  <si>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</si>
  <si>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</si>
  <si>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</si>
  <si>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</si>
  <si>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</si>
  <si>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</si>
  <si>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</si>
  <si>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</si>
  <si>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</si>
  <si>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</si>
  <si>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</si>
  <si>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</si>
  <si>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</si>
  <si>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</si>
  <si>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</si>
  <si>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</si>
  <si>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</si>
  <si>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</si>
  <si>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</si>
  <si>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</si>
  <si>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404_</t>
  </si>
  <si>
    <t>DNP</t>
  </si>
  <si>
    <t>Công ty cổ phần DNP Holdings</t>
  </si>
  <si>
    <t>3600662561_</t>
  </si>
  <si>
    <t>Sản xuất</t>
  </si>
  <si>
    <t>405_</t>
  </si>
  <si>
    <t>CMC</t>
  </si>
  <si>
    <t>Công ty cổ phần CMC</t>
  </si>
  <si>
    <t>2600106523_</t>
  </si>
  <si>
    <t>406_</t>
  </si>
  <si>
    <t>SII</t>
  </si>
  <si>
    <t>Công ty cổ phần hạ tầng nước Sài Gòn</t>
  </si>
  <si>
    <t>0303476454_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</si>
  <si>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</si>
  <si>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</si>
  <si>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</si>
  <si>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</si>
  <si>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</si>
  <si>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</si>
  <si>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</si>
  <si>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Công ty TNHH Dịch vụ Tài chính Tasco</t>
  </si>
  <si>
    <t>0109383696 _</t>
  </si>
  <si>
    <t>Hà Nội; Dịch vụ Tài chính (TASFINANCE)</t>
  </si>
  <si>
    <t>413_</t>
  </si>
  <si>
    <t>0110950445_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</si>
  <si>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</si>
  <si>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</si>
  <si>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</si>
  <si>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</si>
  <si>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</si>
  <si>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</si>
  <si>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</si>
  <si>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</si>
  <si>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</si>
  <si>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</si>
  <si>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</si>
  <si>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</si>
  <si>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</si>
  <si>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</si>
  <si>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</si>
  <si>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</si>
  <si>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</si>
  <si>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</si>
  <si>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</si>
  <si>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</si>
  <si>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</si>
  <si>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</si>
  <si>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</si>
  <si>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</si>
  <si>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</si>
  <si>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</si>
  <si>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</si>
  <si>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</si>
  <si>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</si>
  <si>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</si>
  <si>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</si>
  <si>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</si>
  <si>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</si>
  <si>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</si>
  <si>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</si>
  <si>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</si>
  <si>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</si>
  <si>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</si>
  <si>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</si>
  <si>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</si>
  <si>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</si>
  <si>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</si>
  <si>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</si>
  <si>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</si>
  <si>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</si>
  <si>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</si>
  <si>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</si>
  <si>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</si>
  <si>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</si>
  <si>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</si>
  <si>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</si>
  <si>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</si>
  <si>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</si>
  <si>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</si>
  <si>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</si>
  <si>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</si>
  <si>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</si>
  <si>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</si>
  <si>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</si>
  <si>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</si>
  <si>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</si>
  <si>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</si>
  <si>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</si>
  <si>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</si>
  <si>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</si>
  <si>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</si>
  <si>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</si>
  <si>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</si>
  <si>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</si>
  <si>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</si>
  <si>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</si>
  <si>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</si>
  <si>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</si>
  <si>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</si>
  <si>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</si>
  <si>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</si>
  <si>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</si>
  <si>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</si>
  <si>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</si>
  <si>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</si>
  <si>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</si>
  <si>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</si>
  <si>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</si>
  <si>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</si>
  <si>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</si>
  <si>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</si>
  <si>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</si>
  <si>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</si>
  <si>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</si>
  <si>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</si>
  <si>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</si>
  <si>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</si>
  <si>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</si>
  <si>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</si>
  <si>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</si>
  <si>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</si>
  <si>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</si>
  <si>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</si>
  <si>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</si>
  <si>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</si>
  <si>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</si>
  <si>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</si>
  <si>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</si>
  <si>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Tasco Auto Nam Sai 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</si>
  <si>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</si>
  <si>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</si>
  <si>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</si>
  <si>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</si>
  <si>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</si>
  <si>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</si>
  <si>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</si>
  <si>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</si>
  <si>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</si>
  <si>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</si>
  <si>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</si>
  <si>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</si>
  <si>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</si>
  <si>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</si>
  <si>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</si>
  <si>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</si>
  <si>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</si>
  <si>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</si>
  <si>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</si>
  <si>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</si>
  <si>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</si>
  <si>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</si>
  <si>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</si>
  <si>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</si>
  <si>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</si>
  <si>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</si>
  <si>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</si>
  <si>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</si>
  <si>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</si>
  <si>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</si>
  <si>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</si>
  <si>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</si>
  <si>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</si>
  <si>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</si>
  <si>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</si>
  <si>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</si>
  <si>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</si>
  <si>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Binh Dinh Automobile Corporation Company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</si>
  <si>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</si>
  <si>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</si>
  <si>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</si>
  <si>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</si>
  <si>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</si>
  <si>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</si>
  <si>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</si>
  <si>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</si>
  <si>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</si>
  <si>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</si>
  <si>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</si>
  <si>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</si>
  <si>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</si>
  <si>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</si>
  <si>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</si>
  <si>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</si>
  <si>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</si>
  <si>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</si>
  <si>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</si>
  <si>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</si>
  <si>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</si>
  <si>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</si>
  <si>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</si>
  <si>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</si>
  <si>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</si>
  <si>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</si>
  <si>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</si>
  <si>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</si>
  <si>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</si>
  <si>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</si>
  <si>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</si>
  <si>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</si>
  <si>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</si>
  <si>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</si>
  <si>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</si>
  <si>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Tasco Financial Services Co., Ltd</t>
  </si>
  <si>
    <t>Financial services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</si>
  <si>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</si>
  <si>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</si>
  <si>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</si>
  <si>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</si>
  <si>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</si>
  <si>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Sai Gon Tay Ninh Company Limited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</si>
  <si>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</si>
  <si>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</si>
  <si>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</si>
  <si>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</si>
  <si>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</si>
  <si>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</si>
  <si>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</si>
  <si>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</si>
  <si>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</si>
  <si>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</si>
  <si>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Tiền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</si>
  <si>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</si>
  <si>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</si>
  <si>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</si>
  <si>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</si>
  <si>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</si>
  <si>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</si>
  <si>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</si>
  <si>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</si>
  <si>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</si>
  <si>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Đầu tư nắm giữ đến ngày đáo hạn ngắn hạn</t>
  </si>
  <si>
    <t>1281DH_</t>
  </si>
  <si>
    <t>Tiền gửi có kỳ hạn dài hạn</t>
  </si>
  <si>
    <t>255_</t>
  </si>
  <si>
    <t>Đầu tư nắm giữ đến ngày đáo hạn dài hạn</t>
  </si>
  <si>
    <t>1281t_</t>
  </si>
  <si>
    <t>Tiền gửi có kỳ hạn (dưới 03 tháng)</t>
  </si>
  <si>
    <t>Các khoản tương đương tiền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</si>
  <si>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</si>
  <si>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</si>
  <si>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</si>
  <si>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</si>
  <si>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</si>
  <si>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</si>
  <si>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</si>
  <si>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</si>
  <si>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</si>
  <si>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Phải thu về cho vay dài hạn</t>
  </si>
  <si>
    <t>1283NH_</t>
  </si>
  <si>
    <t>Cho vay ngắn hạn</t>
  </si>
  <si>
    <t>135_</t>
  </si>
  <si>
    <t>Phải thu về cho vay ngắn hạn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</si>
  <si>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</si>
  <si>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</si>
  <si>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</si>
  <si>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</si>
  <si>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</si>
  <si>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</si>
  <si>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</si>
  <si>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</si>
  <si>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</si>
  <si>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</si>
  <si>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Phải thu ngắn hạn của khách hàng</t>
  </si>
  <si>
    <t>131DH_</t>
  </si>
  <si>
    <t>Phải thu dài hạn của khách hàng</t>
  </si>
  <si>
    <t>211_</t>
  </si>
  <si>
    <t>131NV_</t>
  </si>
  <si>
    <t>Khách hàng trả tiền trước ngắn hạn</t>
  </si>
  <si>
    <t>Người mua trả tiền trước ngắn hạn</t>
  </si>
  <si>
    <t>131NVDH_</t>
  </si>
  <si>
    <t>Khách hàng trả tiền trước dài hạn</t>
  </si>
  <si>
    <t>Người mua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</si>
  <si>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</si>
  <si>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</si>
  <si>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</si>
  <si>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</si>
  <si>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</si>
  <si>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</si>
  <si>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</si>
  <si>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</si>
  <si>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</si>
  <si>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</si>
  <si>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</si>
  <si>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</si>
  <si>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</si>
  <si>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</si>
  <si>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Các khoản phải thu khác</t>
  </si>
  <si>
    <t>1385DH_</t>
  </si>
  <si>
    <t>Phải thu về cổ phần hóa dài hạn</t>
  </si>
  <si>
    <t>216_</t>
  </si>
  <si>
    <t>Phải thu dài hạn khác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</si>
  <si>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</si>
  <si>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</si>
  <si>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</si>
  <si>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</si>
  <si>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</si>
  <si>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</si>
  <si>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Các khoản phải trả ngắn hạn khác</t>
  </si>
  <si>
    <t>1388NVDH_</t>
  </si>
  <si>
    <t>Các khoản phải thu khác dư Có dài hạn</t>
  </si>
  <si>
    <t>Phải trả dài hạn khác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</si>
  <si>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</si>
  <si>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</si>
  <si>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</si>
  <si>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</si>
  <si>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</si>
  <si>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</si>
  <si>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</si>
  <si>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</si>
  <si>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</si>
  <si>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</si>
  <si>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</si>
  <si>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</si>
  <si>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</si>
  <si>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Hàng tồn kho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</si>
  <si>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</si>
  <si>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</si>
  <si>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</si>
  <si>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</si>
  <si>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</si>
  <si>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</si>
  <si>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</si>
  <si>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</si>
  <si>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</si>
  <si>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</si>
  <si>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</si>
  <si>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</si>
  <si>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</si>
  <si>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</si>
  <si>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</si>
  <si>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</si>
  <si>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</si>
  <si>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</si>
  <si>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</si>
  <si>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</si>
  <si>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</si>
  <si>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</si>
  <si>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432_</t>
  </si>
  <si>
    <t>Nguồn kinh phí đã hình thành TSCĐ</t>
  </si>
  <si>
    <t>Giao dịch mua bán lại trái phiếu chính phủ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</si>
  <si>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</si>
  <si>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</si>
  <si>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</si>
  <si>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</si>
  <si>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</si>
  <si>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Nguyên giá TSCĐ hữu hình</t>
  </si>
  <si>
    <t>212_</t>
  </si>
  <si>
    <t>TSCĐ thuê tài chính</t>
  </si>
  <si>
    <t>225_</t>
  </si>
  <si>
    <t>Nguyên giá TSCĐ thuê tài chính</t>
  </si>
  <si>
    <t>TSCĐ vô hình</t>
  </si>
  <si>
    <t>Nguyên giá TSCĐ vô hình</t>
  </si>
  <si>
    <t>2141_</t>
  </si>
  <si>
    <t>Khấu hao TSCĐ hữu hình</t>
  </si>
  <si>
    <t>223_</t>
  </si>
  <si>
    <t>Giá trị hao mòn lũy kế TSCĐ hữu hình</t>
  </si>
  <si>
    <t>2142_</t>
  </si>
  <si>
    <t>Khấu hao TSCĐ thuê tài chính</t>
  </si>
  <si>
    <t>226_</t>
  </si>
  <si>
    <t>Giá trị hao mòn lũy kế TSCĐ thuê tài chính</t>
  </si>
  <si>
    <t>2143_</t>
  </si>
  <si>
    <t>Khấu hao TSCĐ vô hình</t>
  </si>
  <si>
    <t>Giá trị hao mòn lũy kế TSCĐ vô hình</t>
  </si>
  <si>
    <t>2147_</t>
  </si>
  <si>
    <t>Khấu hao bất động sản đầu tư</t>
  </si>
  <si>
    <t>232_</t>
  </si>
  <si>
    <t>Giá trị hao mòn lũy kế (*) BĐS đầu tư</t>
  </si>
  <si>
    <t>217_</t>
  </si>
  <si>
    <t>Bất động sản đầu tư</t>
  </si>
  <si>
    <t>231_</t>
  </si>
  <si>
    <t>Nguyên giá BĐS đầu tư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</si>
  <si>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</si>
  <si>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</si>
  <si>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</si>
  <si>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</si>
  <si>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</si>
  <si>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</si>
  <si>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Đầu tư góp vốn vào đơn vị khác</t>
  </si>
  <si>
    <t>2288K_</t>
  </si>
  <si>
    <t>Đầu tư nắm giữ chờ tăng giá, không phân loại vào BĐS đầu tư</t>
  </si>
  <si>
    <t>Tài sản ngắn hạn khác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</si>
  <si>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</si>
  <si>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</si>
  <si>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</si>
  <si>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</si>
  <si>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</si>
  <si>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Dự phòng giảm giá chứng khoán kinh doanh (*)</t>
  </si>
  <si>
    <t>2292_</t>
  </si>
  <si>
    <t>Dự phòng tổn thất đầu tư vào đơn vị khác</t>
  </si>
  <si>
    <t>254_</t>
  </si>
  <si>
    <t>Dự phòng đầu tư tài chính dài hạn (*)</t>
  </si>
  <si>
    <t>2293_</t>
  </si>
  <si>
    <t>Dự phòng phải thu khó đòi ngắn hạn</t>
  </si>
  <si>
    <t>137_</t>
  </si>
  <si>
    <t>Dự phòng phải thu ngắn hạn khó đòi (*)</t>
  </si>
  <si>
    <t>2293DH_</t>
  </si>
  <si>
    <t>Dự phòng phải thu khó đòi dài hạn</t>
  </si>
  <si>
    <t>219_</t>
  </si>
  <si>
    <t>Dự phòng phải thu dài hạn khó đòi (*)</t>
  </si>
  <si>
    <t>2294_</t>
  </si>
  <si>
    <t>Dự phòng giảm giá hàng tồn kho</t>
  </si>
  <si>
    <t>149_</t>
  </si>
  <si>
    <t>Dự phòng giảm giá hàng tồn kho (*)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</si>
  <si>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</si>
  <si>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</si>
  <si>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</si>
  <si>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</si>
  <si>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</si>
  <si>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</si>
  <si>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Chi phí xây dựng cơ bản dở dang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</si>
  <si>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</si>
  <si>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</si>
  <si>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</si>
  <si>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</si>
  <si>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</si>
  <si>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</si>
  <si>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</si>
  <si>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</si>
  <si>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</si>
  <si>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</si>
  <si>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</si>
  <si>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</si>
  <si>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</si>
  <si>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</si>
  <si>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Lợi thế thương mại</t>
  </si>
  <si>
    <t>Phải trả cho người bán</t>
  </si>
  <si>
    <t>Phải trả người bán ngắn hạn</t>
  </si>
  <si>
    <t>331DH_</t>
  </si>
  <si>
    <t>Phải trả dài hạn cho người bán</t>
  </si>
  <si>
    <t>Phải trả người bán dài hạn</t>
  </si>
  <si>
    <t>331TSDH_</t>
  </si>
  <si>
    <t>Trả trước dài hạn cho người bán</t>
  </si>
  <si>
    <t>Trả trước cho người bán dài hạn</t>
  </si>
  <si>
    <t>331TSNH_</t>
  </si>
  <si>
    <t>Trả trước ngắn hạn cho người bán</t>
  </si>
  <si>
    <t>132_</t>
  </si>
  <si>
    <t>Trả trước cho người bán ngắn hạn</t>
  </si>
  <si>
    <t>33311_</t>
  </si>
  <si>
    <t>Thuế GTGT đầu ra</t>
  </si>
  <si>
    <t>Thuế và các khoản phải nộp Nhà nước</t>
  </si>
  <si>
    <t>33311TS_</t>
  </si>
  <si>
    <t>Thuế GTGT đầu ra (dư Nợ)</t>
  </si>
  <si>
    <t>Thuế và các khoản phải thu Nhà nước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</si>
  <si>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</si>
  <si>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</si>
  <si>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</si>
  <si>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</si>
  <si>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</si>
  <si>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</si>
  <si>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-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</si>
  <si>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</si>
  <si>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</si>
  <si>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</si>
  <si>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</si>
  <si>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</si>
  <si>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</si>
  <si>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</si>
  <si>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</si>
  <si>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</si>
  <si>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</si>
  <si>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</si>
  <si>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</si>
  <si>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</si>
  <si>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</si>
  <si>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</si>
  <si>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</si>
  <si>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</si>
  <si>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</si>
  <si>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</si>
  <si>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</si>
  <si>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</si>
  <si>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</si>
  <si>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</si>
  <si>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</si>
  <si>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</si>
  <si>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</si>
  <si>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</si>
  <si>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</si>
  <si>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</si>
  <si>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</si>
  <si>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</si>
  <si>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</si>
  <si>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</si>
  <si>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</si>
  <si>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</si>
  <si>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</si>
  <si>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</si>
  <si>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</si>
  <si>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</si>
  <si>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</si>
  <si>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</si>
  <si>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</si>
  <si>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</si>
  <si>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Phải trả nội bộ ngắn hạn</t>
  </si>
  <si>
    <t>336DH_</t>
  </si>
  <si>
    <t>Phải trả nội bộ (dài hạn)</t>
  </si>
  <si>
    <t>Phải trả nội bộ dài hạn</t>
  </si>
  <si>
    <t>336v_</t>
  </si>
  <si>
    <t>Phải trả nội bộ về vốn kinh doanh</t>
  </si>
  <si>
    <t>Phải trả theo tiến độ HĐXD</t>
  </si>
  <si>
    <t>Phải trả theo tiến độ kế hoạch HĐXD</t>
  </si>
  <si>
    <t>337TS_</t>
  </si>
  <si>
    <t>Phải thu theo tiến độ HĐXD</t>
  </si>
  <si>
    <t>134_</t>
  </si>
  <si>
    <t>Phải thu theo tiến độ kế hoạch HĐXD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</si>
  <si>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</si>
  <si>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</si>
  <si>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</si>
  <si>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</si>
  <si>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</si>
  <si>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</si>
  <si>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</si>
  <si>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</si>
  <si>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</si>
  <si>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</si>
  <si>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</si>
  <si>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</si>
  <si>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</si>
  <si>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</si>
  <si>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</si>
  <si>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</si>
  <si>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</si>
  <si>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</si>
  <si>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</si>
  <si>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</si>
  <si>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</si>
  <si>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</si>
  <si>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</si>
  <si>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</si>
  <si>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</si>
  <si>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</si>
  <si>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Vay và nợ thuê tài chính ngắn hạn</t>
  </si>
  <si>
    <t>3411DH_</t>
  </si>
  <si>
    <t>Vay dài hạn</t>
  </si>
  <si>
    <t>Vay và nợ thuê tài chính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</si>
  <si>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</si>
  <si>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</si>
  <si>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</si>
  <si>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</si>
  <si>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</si>
  <si>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</si>
  <si>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</si>
  <si>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</si>
  <si>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</si>
  <si>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</si>
  <si>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</si>
  <si>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</si>
  <si>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</si>
  <si>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</si>
  <si>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</si>
  <si>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</si>
  <si>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</si>
  <si>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</si>
  <si>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</si>
  <si>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</si>
  <si>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</si>
  <si>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</si>
  <si>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</si>
  <si>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</si>
  <si>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</si>
  <si>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</si>
  <si>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Cổ phiếu ưu đãi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</si>
  <si>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</si>
  <si>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</si>
  <si>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</si>
  <si>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</si>
  <si>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</si>
  <si>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</si>
  <si>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</si>
  <si>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</si>
  <si>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</si>
  <si>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Vốn khác của chủ sở hữu</t>
  </si>
  <si>
    <t>Chênh lệch đánh giá lại tài sản</t>
  </si>
  <si>
    <t>Chênh lệch tỷ giá hối đoái</t>
  </si>
  <si>
    <t>Quỹ đầu tư, phát triển</t>
  </si>
  <si>
    <t>418_</t>
  </si>
  <si>
    <t>Quỹ đầu tư phát triển</t>
  </si>
  <si>
    <t>Quỹ hỗ trợ sắp xếp doanh nghiệp</t>
  </si>
  <si>
    <t>419_</t>
  </si>
  <si>
    <t>Quỹ khác thuộc vốn chủ sở hữu</t>
  </si>
  <si>
    <t>420_</t>
  </si>
  <si>
    <t>Cổ phiếu ngân quỹ</t>
  </si>
  <si>
    <t>Cổ phiếu quỹ (*)</t>
  </si>
  <si>
    <t>4211_</t>
  </si>
  <si>
    <t>Lợi nhuận sau thuế chưa phân phối lũy kế đến cuối kỳ trước</t>
  </si>
  <si>
    <t>42a_</t>
  </si>
  <si>
    <t>LNST chưa phân phối lũy kế đến cuối kỳ trước</t>
  </si>
  <si>
    <t>4212_</t>
  </si>
  <si>
    <t>Lợi nhuận sau thuế chưa phân phối kỳ này</t>
  </si>
  <si>
    <t>42b_</t>
  </si>
  <si>
    <t>LNST chưa phân phối kỳ này</t>
  </si>
  <si>
    <t>429_</t>
  </si>
  <si>
    <t>Lợi ích cổ đông KKS</t>
  </si>
  <si>
    <t>Lợi ích của cổ đông không kiểm soát</t>
  </si>
  <si>
    <t>441_</t>
  </si>
  <si>
    <t>Nguồn vốn đầu tư XDCB</t>
  </si>
  <si>
    <t>422_</t>
  </si>
  <si>
    <t>461_</t>
  </si>
  <si>
    <t>Nguồn kinh phí sự nghiệp</t>
  </si>
  <si>
    <t>431_</t>
  </si>
  <si>
    <t>Nguồn kinh phí</t>
  </si>
  <si>
    <t>466_</t>
  </si>
  <si>
    <t>VTT_</t>
  </si>
  <si>
    <t>Vàng tiền tệ</t>
  </si>
  <si>
    <t>VTTDH_</t>
  </si>
  <si>
    <t>Vàng tiền tệ dài hạn</t>
  </si>
  <si>
    <t>511_</t>
  </si>
  <si>
    <t>Doanh thu bán hàng</t>
  </si>
  <si>
    <t>PL</t>
  </si>
  <si>
    <t>001_</t>
  </si>
  <si>
    <t>Doanh thu bán hàng &amp; cung cấp dịch vụ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</si>
  <si>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</si>
  <si>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</si>
  <si>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</si>
  <si>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</si>
  <si>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</si>
  <si>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</si>
  <si>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</si>
  <si>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</si>
  <si>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Các khoản giảm trừ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</si>
  <si>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</si>
  <si>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</si>
  <si>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</si>
  <si>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</si>
  <si>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</si>
  <si>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</si>
  <si>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</si>
  <si>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</si>
  <si>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</si>
  <si>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</si>
  <si>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</si>
  <si>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</si>
  <si>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</si>
  <si>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</si>
  <si>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</si>
  <si>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</si>
  <si>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</si>
  <si>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</si>
  <si>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</si>
  <si>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- Trong đó: chi phí lãi vay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</si>
  <si>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</si>
  <si>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</si>
  <si>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</si>
  <si>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</si>
  <si>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</si>
  <si>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</si>
  <si>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</si>
  <si>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</si>
  <si>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</si>
  <si>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</si>
  <si>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</si>
  <si>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</si>
  <si>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</si>
  <si>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</si>
  <si>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</si>
  <si>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</si>
  <si>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</si>
  <si>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</si>
  <si>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</si>
  <si>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</si>
  <si>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</si>
  <si>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Phần lãi (lỗ) trong cty liên kết, liên doanh</t>
  </si>
  <si>
    <t>MS62_</t>
  </si>
  <si>
    <t>Lợi nhuận sau thuế của cổ đông không kiểm soát</t>
  </si>
  <si>
    <t>062_</t>
  </si>
  <si>
    <t>Lợi nhuận sau thuế của CĐ không ks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</si>
  <si>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</si>
  <si>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</si>
  <si>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</si>
  <si>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</si>
  <si>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</si>
  <si>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</si>
  <si>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</si>
  <si>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</si>
  <si>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</si>
  <si>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</si>
  <si>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</si>
  <si>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</si>
  <si>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</si>
  <si>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</si>
  <si>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</si>
  <si>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</si>
  <si>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KQKD</t>
  </si>
  <si>
    <t>Giảm trừ doanh thu</t>
  </si>
  <si>
    <t>Doanh thu tài chính</t>
  </si>
  <si>
    <t>061_</t>
  </si>
  <si>
    <t>Lợi nhuận sau thuế của công ty mẹ</t>
  </si>
  <si>
    <t>TS ngắn</t>
  </si>
  <si>
    <t>010_</t>
  </si>
  <si>
    <t>Tiền và tương đương tiền</t>
  </si>
  <si>
    <t>027_</t>
  </si>
  <si>
    <t>Phải thu của khách hàng ngắn hạn</t>
  </si>
  <si>
    <t>033_</t>
  </si>
  <si>
    <t>063_</t>
  </si>
  <si>
    <t>065_</t>
  </si>
  <si>
    <t>043_</t>
  </si>
  <si>
    <t>041_</t>
  </si>
  <si>
    <t>Phải thu khác ngắn hạn</t>
  </si>
  <si>
    <t>045_</t>
  </si>
  <si>
    <t>Dự phòng phải thu khó đòi ngắn hạn (*)</t>
  </si>
  <si>
    <t>050_</t>
  </si>
  <si>
    <t>071_</t>
  </si>
  <si>
    <t>072_</t>
  </si>
  <si>
    <t>170_</t>
  </si>
  <si>
    <t>Tài sản khác ngắn hạn</t>
  </si>
  <si>
    <t>TS dài</t>
  </si>
  <si>
    <t>Phải thu của khách hàng dài hạn</t>
  </si>
  <si>
    <t>034_</t>
  </si>
  <si>
    <t>064_</t>
  </si>
  <si>
    <t>044_</t>
  </si>
  <si>
    <t>042_</t>
  </si>
  <si>
    <t>Phải thu khác dài hạn</t>
  </si>
  <si>
    <t>046_</t>
  </si>
  <si>
    <t>Dự phòng phải thu khó đòi dài hạn (*)</t>
  </si>
  <si>
    <t>092_</t>
  </si>
  <si>
    <t>TSCĐ hữu hình - Hao mòn lũy kế (*)</t>
  </si>
  <si>
    <t>TSCĐ thuê tài chính - Nguyên giá</t>
  </si>
  <si>
    <t>TSCĐ thuê tài chính - Hao mòn lũy kế (*)</t>
  </si>
  <si>
    <t>102_</t>
  </si>
  <si>
    <t>TSCĐ vô hình - Hao mòn lũy kế (*)</t>
  </si>
  <si>
    <t>BĐS đầu tư - Nguyên giá</t>
  </si>
  <si>
    <t>BĐS đầu tư - Hao mòn lũy kế (*)</t>
  </si>
  <si>
    <t>081_</t>
  </si>
  <si>
    <t>Chi phí SXKD dở dang dài hạn</t>
  </si>
  <si>
    <t>082_</t>
  </si>
  <si>
    <t>Chi phí XDCB dở dang</t>
  </si>
  <si>
    <t>028_</t>
  </si>
  <si>
    <t>Tài sản thuế TNDN hoãn lại</t>
  </si>
  <si>
    <t>Tài sản khác dài hạn</t>
  </si>
  <si>
    <t>Nợ ngắn</t>
  </si>
  <si>
    <t>163_</t>
  </si>
  <si>
    <t>Người mua trả trước ngắn hạn</t>
  </si>
  <si>
    <t>181_</t>
  </si>
  <si>
    <t>193_</t>
  </si>
  <si>
    <t>195_</t>
  </si>
  <si>
    <t>201_</t>
  </si>
  <si>
    <t>191_</t>
  </si>
  <si>
    <t>Phải trả khác ngắn hạn</t>
  </si>
  <si>
    <t>Quỹ không thuộc CSH</t>
  </si>
  <si>
    <t>Nợ dài</t>
  </si>
  <si>
    <t>162_</t>
  </si>
  <si>
    <t>164_</t>
  </si>
  <si>
    <t>Người mua trả trước dài hạn</t>
  </si>
  <si>
    <t>182_</t>
  </si>
  <si>
    <t>202_</t>
  </si>
  <si>
    <t>192_</t>
  </si>
  <si>
    <t>Phải trả khác dài hạn</t>
  </si>
  <si>
    <t>Thuế TNDN hoãn lại phải trả</t>
  </si>
  <si>
    <t>250_</t>
  </si>
  <si>
    <t>Vốn chủ sở hữu</t>
  </si>
  <si>
    <t>Vốn góp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</si>
  <si>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</si>
  <si>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</si>
  <si>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</si>
  <si>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</si>
  <si>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</si>
  <si>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</si>
  <si>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</si>
  <si>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</si>
  <si>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</si>
  <si>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</si>
  <si>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</si>
  <si>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</si>
  <si>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</si>
  <si>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</si>
  <si>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</si>
  <si>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</si>
  <si>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</si>
  <si>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N2</t>
  </si>
  <si>
    <t>Tài sản cố định</t>
  </si>
  <si>
    <t>N3</t>
  </si>
  <si>
    <t>Vốn vay</t>
  </si>
  <si>
    <t>N4</t>
  </si>
  <si>
    <t>N5</t>
  </si>
  <si>
    <t>Doanh thu chi phí</t>
  </si>
  <si>
    <t>N6</t>
  </si>
  <si>
    <t>Thuế</t>
  </si>
  <si>
    <t>BP</t>
  </si>
  <si>
    <t>Báo cáo bộ phận</t>
  </si>
  <si>
    <t>021_;026_</t>
  </si>
  <si>
    <t>022_;023_;024_;025_</t>
  </si>
  <si>
    <t>031x</t>
  </si>
  <si>
    <t>Phải thu của khách hàng ngắn hạn (BC riêng)</t>
  </si>
  <si>
    <t>032x</t>
  </si>
  <si>
    <t>Phải thu của khách hàng dài hạn (BC riêng)</t>
  </si>
  <si>
    <t>033x</t>
  </si>
  <si>
    <t>Trả trước cho người bán ngắn hạn (BC riêng)</t>
  </si>
  <si>
    <t>034x</t>
  </si>
  <si>
    <t>Trả trước cho người bán dài hạn (BC riêng)</t>
  </si>
  <si>
    <t>041x</t>
  </si>
  <si>
    <t>042x</t>
  </si>
  <si>
    <t>031_;033_;041_;043_</t>
  </si>
  <si>
    <t>032_;034_;042_;044_</t>
  </si>
  <si>
    <t>091_</t>
  </si>
  <si>
    <t>TSCĐ hữu hình - Nguyên giá</t>
  </si>
  <si>
    <t>091x</t>
  </si>
  <si>
    <t>NG TSCĐ HH đã KH hết đang sử dụng</t>
  </si>
  <si>
    <t>101_</t>
  </si>
  <si>
    <t>TSCĐ vô hình - Nguyên giá</t>
  </si>
  <si>
    <t>101x</t>
  </si>
  <si>
    <t>NG TSCĐ VH đã KH hết đang sử dụng</t>
  </si>
  <si>
    <t>161x</t>
  </si>
  <si>
    <t>Phải trả người bán ngắn hạn (BC riêng)</t>
  </si>
  <si>
    <t>162x</t>
  </si>
  <si>
    <t>Phải trả người bán dài hạn (BC riêng)</t>
  </si>
  <si>
    <t>163x</t>
  </si>
  <si>
    <t>Người mua trả trước ngắn hạn (BC riêng)</t>
  </si>
  <si>
    <t>164x</t>
  </si>
  <si>
    <t>Người mua trả trước dài hạn (BC riêng)</t>
  </si>
  <si>
    <t>191x</t>
  </si>
  <si>
    <t>192x</t>
  </si>
  <si>
    <t>194_</t>
  </si>
  <si>
    <t>250x</t>
  </si>
  <si>
    <t>Vốn chủ sở hữu (năm trước)</t>
  </si>
  <si>
    <t>311x</t>
  </si>
  <si>
    <t>Doanh thu bán hàng (BC riêng)</t>
  </si>
  <si>
    <t>320x</t>
  </si>
  <si>
    <t>Giá vốn hàng bán (BC riêng)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</si>
  <si>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</si>
  <si>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</si>
  <si>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</si>
  <si>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</si>
  <si>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</si>
  <si>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</si>
  <si>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</si>
  <si>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</si>
  <si>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</si>
  <si>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</si>
  <si>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</si>
  <si>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</si>
  <si>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</si>
  <si>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</si>
  <si>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</si>
  <si>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</si>
  <si>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</si>
  <si>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</si>
  <si>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</si>
  <si>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</si>
  <si>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</si>
  <si>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</si>
  <si>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</si>
  <si>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</si>
  <si>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</si>
  <si>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</si>
  <si>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</si>
  <si>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</si>
  <si>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</si>
  <si>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</si>
  <si>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</si>
  <si>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</si>
  <si>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</si>
  <si>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</si>
  <si>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</si>
  <si>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</si>
  <si>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</si>
  <si>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</si>
  <si>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</si>
  <si>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</si>
  <si>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</si>
  <si>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</si>
  <si>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</si>
  <si>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</si>
  <si>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</si>
  <si>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</si>
  <si>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</si>
  <si>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</si>
  <si>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</si>
  <si>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</si>
  <si>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</si>
  <si>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</si>
  <si>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</si>
  <si>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</si>
  <si>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</si>
  <si>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</si>
  <si>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</si>
  <si>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</si>
  <si>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</si>
  <si>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</si>
  <si>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</si>
  <si>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</si>
  <si>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</si>
  <si>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</si>
  <si>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</si>
  <si>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</si>
  <si>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</si>
  <si>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</si>
  <si>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</si>
  <si>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</si>
  <si>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</si>
  <si>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</si>
  <si>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</si>
  <si>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</si>
  <si>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</si>
  <si>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</si>
  <si>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</si>
  <si>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</si>
  <si>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</si>
  <si>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</si>
  <si>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</si>
  <si>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</si>
  <si>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</si>
  <si>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</si>
  <si>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</si>
  <si>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</si>
  <si>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</si>
  <si>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</si>
  <si>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</si>
  <si>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</si>
  <si>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</si>
  <si>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</si>
  <si>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</si>
  <si>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</si>
  <si>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</si>
  <si>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</si>
  <si>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</si>
  <si>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</si>
  <si>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</si>
  <si>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</si>
  <si>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</si>
  <si>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</si>
  <si>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</si>
  <si>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</si>
  <si>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</si>
  <si>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</si>
  <si>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</si>
  <si>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</si>
  <si>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</si>
  <si>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</si>
  <si>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</si>
  <si>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</si>
  <si>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</si>
  <si>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</si>
  <si>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</si>
  <si>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</si>
  <si>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</si>
  <si>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</si>
  <si>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</si>
  <si>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</si>
  <si>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</si>
  <si>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</si>
  <si>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</si>
  <si>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</si>
  <si>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</si>
  <si>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</si>
  <si>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</si>
  <si>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</si>
  <si>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</si>
  <si>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</si>
  <si>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</si>
  <si>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</si>
  <si>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</si>
  <si>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</si>
  <si>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</si>
  <si>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</si>
  <si>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</si>
  <si>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</si>
  <si>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</si>
  <si>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</si>
  <si>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</si>
  <si>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</si>
  <si>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</si>
  <si>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</si>
  <si>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</si>
  <si>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</si>
  <si>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</si>
  <si>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</si>
  <si>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</si>
  <si>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</si>
  <si>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</si>
  <si>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</si>
  <si>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</si>
  <si>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</si>
  <si>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</si>
  <si>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</si>
  <si>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</si>
  <si>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</si>
  <si>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</si>
  <si>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</si>
  <si>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</si>
  <si>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</si>
  <si>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</si>
  <si>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</si>
  <si>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</si>
  <si>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</si>
  <si>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</si>
  <si>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</si>
  <si>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</si>
  <si>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</si>
  <si>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Hồ Chí Minh; Dịch vụ thương mại (Geely &amp; LynkCo Sài Gòn)</t>
  </si>
  <si>
    <t>BRITISHCAR</t>
  </si>
  <si>
    <t>Công ty TNHH Ô tô Thể thao Anh Quốc</t>
  </si>
  <si>
    <t>Hà Nội; Dịch vụ thương mại (BRI)</t>
  </si>
  <si>
    <t>British Sport Cars Limited Company</t>
  </si>
  <si>
    <t>Công ty TNHH Tasco Auto Cần Thơ</t>
  </si>
  <si>
    <t>Tasco Auto Can Tho Company Limited</t>
  </si>
  <si>
    <t>1801806499_</t>
  </si>
  <si>
    <t>Cần Thơ; Dịch vụ thương mại (Tasco Auto Cần Thơ)</t>
  </si>
  <si>
    <t>TASCOAUTOCT</t>
  </si>
  <si>
    <t>RSA</t>
  </si>
  <si>
    <t>Công ty TNHH VETC RSA</t>
  </si>
  <si>
    <t>0111119321_</t>
  </si>
  <si>
    <t>VETC AUTO PARTS</t>
  </si>
  <si>
    <t>Công ty TNHH VETC Auto Parts</t>
  </si>
  <si>
    <t>0319071809_</t>
  </si>
  <si>
    <t>Hồ Chí Minh; Dịch vụ thương mại (Phụ tùng)</t>
  </si>
  <si>
    <t>Hà Nội; Dịch vụ thương mại (cứu hộ)</t>
  </si>
  <si>
    <t>Công ty TNHH VETC Digital</t>
  </si>
  <si>
    <t>VETC Digital Company Limited</t>
  </si>
  <si>
    <t>VETC Auto Parts Company Limited</t>
  </si>
  <si>
    <t>VETC RSA Parts Company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</si>
</sst>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&quot;;&quot;(&quot;#,##0&quot;)&quot;"/>
    <numFmt numFmtId="165" formatCode="#,##0&quot; &quot;;[Red]&quot;(&quot;#,##0&quot;)&quot;"/>
  </numFmts>
  <fonts count="15" x14ac:knownFonts="1">
    <font>
      <sz val="10"/>
      <color rgb="FF000000"/>
      <name val="Aptos Narrow"/>
      <family val="2"/>
    </font>
    <font>
      <sz val="10"/>
      <color rgb="FF000000"/>
      <name val="Arial"/>
      <family val="2"/>
    </font>
    <font>
      <sz val="10"/>
      <color rgb="FF9C0006"/>
      <name val="Aptos Narrow"/>
      <family val="2"/>
    </font>
    <font>
      <u/>
      <sz val="10"/>
      <color rgb="FF1155CC"/>
      <name val="Arial"/>
      <family val="2"/>
    </font>
    <font>
      <sz val="11"/>
      <color rgb="FF000000"/>
      <name val="Arial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8">
    <xf numFmtId="0" fontId="0" fillId="0" borderId="0"/>
    <xf numFmtId="0" fontId="1" fillId="0" borderId="0" applyNumberFormat="0" applyBorder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1" fillId="0" borderId="0" applyNumberFormat="0" applyBorder="0" applyProtection="0"/>
    <xf numFmtId="0" fontId="4" fillId="0" borderId="0" applyNumberFormat="0" applyBorder="0">
      <protection locked="0"/>
    </xf>
  </cellStyleXfs>
  <cellXfs count="22">
    <xf numFmtId="0" fontId="0" fillId="0" borderId="0" xfId="0"/>
    <xf numFmtId="0" fontId="6" fillId="0" borderId="0" xfId="0" applyFont="1"/>
    <xf numFmtId="0" fontId="7" fillId="0" borderId="0" xfId="0" applyFont="1"/>
    <xf numFmtId="0" fontId="8" fillId="3" borderId="0" xfId="0" applyFont="1" applyFill="1" applyAlignment="1">
      <alignment horizontal="left" indent="2"/>
    </xf>
    <xf numFmtId="0" fontId="0" fillId="3" borderId="0" xfId="0" applyFill="1" applyAlignment="1">
      <alignment horizontal="left" indent="2"/>
    </xf>
    <xf numFmtId="0" fontId="0" fillId="4" borderId="0" xfId="0" applyFill="1"/>
    <xf numFmtId="0" fontId="6" fillId="5" borderId="0" xfId="5" applyFont="1" applyFill="1" applyAlignment="1">
      <alignment horizontal="left" vertical="center" indent="2"/>
    </xf>
    <xf numFmtId="0" fontId="9" fillId="3" borderId="0" xfId="5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4" borderId="2" xfId="0" applyFill="1" applyBorder="1"/>
    <xf numFmtId="165" fontId="0" fillId="4" borderId="0" xfId="0" applyNumberFormat="1" applyFill="1"/>
    <xf numFmtId="0" fontId="10" fillId="0" borderId="0" xfId="0" applyFont="1"/>
    <xf numFmtId="0" fontId="0" fillId="0" borderId="2" xfId="0" applyBorder="1"/>
    <xf numFmtId="0" fontId="12" fillId="0" borderId="0" xfId="0" applyFont="1"/>
    <xf numFmtId="0" fontId="13" fillId="0" borderId="0" xfId="0" applyFont="1"/>
    <xf numFmtId="0" fontId="14" fillId="4" borderId="0" xfId="0" applyFont="1" applyFill="1"/>
    <xf numFmtId="164" fontId="14" fillId="4" borderId="0" xfId="0" applyNumberFormat="1" applyFont="1" applyFill="1"/>
    <xf numFmtId="0" fontId="5" fillId="3" borderId="0" xfId="0" applyFont="1" applyFill="1" applyAlignment="1">
      <alignment horizontal="left" vertical="center" indent="1"/>
    </xf>
  </cellXfs>
  <cellStyles count="8">
    <cellStyle name="]_x000a_Zoomed=1_x000a_Row=0_x000a_Column=0_x000a_Height=0_x000a_Width=0_x000a_FontName=FoxFont_x000a_FontStyle=0_x000a_FontSize=9_x000a_PrtFontName=FoxPrin" xfId="1" xr:uid="{4501F8BE-A724-43EA-B4F0-50BED7A8047C}"/>
    <cellStyle name="cf1" xfId="2" xr:uid="{B61137ED-9885-435D-AD6E-05FD1E67A3CB}"/>
    <cellStyle name="cf2" xfId="3" xr:uid="{BFB6E5FA-9642-4F9E-99F0-2D4EC0798AAD}"/>
    <cellStyle name="cf3" xfId="4" xr:uid="{C0E3601E-9B74-47B0-96F1-95BAE4716BB7}"/>
    <cellStyle name="Hyperlink" xfId="5" xr:uid="{91CF5E04-6A24-489F-A423-43E4E1BC582E}"/>
    <cellStyle name="Normal" xfId="0" builtinId="0" customBuiltin="1"/>
    <cellStyle name="Normal 2" xfId="6" xr:uid="{AC65E4DD-4FA7-487A-A5E8-E4D2C28A1FCC}"/>
    <cellStyle name="Normal 4" xfId="7" xr:uid="{0BD95776-B902-4292-BF07-7E84AC2C97F2}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17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25" totalsRowShown="0">
  <autoFilter ref="C5:J125" xr:uid="{245678E1-0D0A-4A8B-8BF2-E05EB83CF7E2}"/>
  <sortState xmlns:xlrd2="http://schemas.microsoft.com/office/spreadsheetml/2017/richdata2" ref="C7:J124">
    <sortCondition ref="J6:J124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16" totalsRowShown="0">
  <autoFilter ref="C5:J116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workbookViewId="0">
      <selection sqref="A1:A4"/>
    </sheetView>
  </sheetViews>
  <sheetFormatPr defaultRowHeight="13" x14ac:dyDescent="0.3"/>
  <cols>
    <col min="1" max="1" width="27.3984375" style="4" customWidth="1"/>
    <col min="2" max="2" width="7.3984375" customWidth="1"/>
    <col min="3" max="3" width="15.3984375" customWidth="1"/>
    <col min="4" max="4" width="10.3984375" customWidth="1"/>
    <col min="5" max="5" width="12" customWidth="1"/>
    <col min="6" max="6" width="1.69921875" customWidth="1"/>
    <col min="7" max="7" width="10.296875" hidden="1" customWidth="1"/>
    <col min="8" max="8" width="0" hidden="1" customWidth="1"/>
    <col min="9" max="9" width="8.8984375" hidden="1" customWidth="1"/>
    <col min="10" max="10" width="0" hidden="1" customWidth="1"/>
    <col min="11" max="11" width="9.09765625" customWidth="1"/>
  </cols>
  <sheetData>
    <row r="1" spans="1:11" ht="13.15" customHeight="1" x14ac:dyDescent="0.3">
      <c r="A1" s="21" t="str">
        <f>'✅'!A1</f>
        <v>𝓣𝓐𝓢𝓒𝓞</v>
      </c>
    </row>
    <row r="2" spans="1:11" ht="13.15" customHeight="1" x14ac:dyDescent="0.3">
      <c r="A2" s="21"/>
    </row>
    <row r="3" spans="1:11" s="2" customFormat="1" ht="13.15" customHeight="1" x14ac:dyDescent="0.3">
      <c r="A3" s="21"/>
      <c r="B3"/>
      <c r="C3" t="s">
        <v>1</v>
      </c>
      <c r="D3"/>
      <c r="E3"/>
      <c r="F3" s="1"/>
      <c r="G3" s="1"/>
      <c r="H3" s="1"/>
      <c r="I3" s="1"/>
      <c r="J3" s="1"/>
      <c r="K3" s="1"/>
    </row>
    <row r="4" spans="1:11" ht="13.15" customHeight="1" x14ac:dyDescent="0.3">
      <c r="A4" s="21"/>
    </row>
    <row r="5" spans="1:11" x14ac:dyDescent="0.3">
      <c r="A5" s="3" t="s">
        <v>2</v>
      </c>
      <c r="C5" t="s">
        <v>1</v>
      </c>
      <c r="D5" t="s">
        <v>3</v>
      </c>
      <c r="E5" t="s">
        <v>4</v>
      </c>
      <c r="F5" t="s">
        <v>5</v>
      </c>
      <c r="G5" t="s">
        <v>4</v>
      </c>
      <c r="I5" t="e">
        <f t="array" ref="I5:I17">_xlfn.LET(_xlpm.a,_xlfn.TEXTJOIN(";",TRUE,Tập_đoàn!$C$6:$C$17),_xlpm.b,Tập_đoàn!$C$6:$C$17,_xlpm.c,ROWS(_xlpm.a),_xlpm.d,ROWS(_xlpm.b),_xlpm.e,_xlpm.c+_xlpm.d,IF(_xlfn.SEQUENCE(_xlpm.e)&lt;=_xlpm.c,INDEX(_xlpm.a,_xlfn.SEQUENCE(_xlpm.c),{1}),INDEX(_xlpm.b,_xlfn.SEQUENCE(_xlpm.e)-_xlpm.c,{1})))</f>
        <v>#VALUE!</v>
      </c>
      <c r="K5" t="s">
        <v>6</v>
      </c>
    </row>
    <row r="6" spans="1:11" x14ac:dyDescent="0.3">
      <c r="C6" s="5" t="s">
        <v>7</v>
      </c>
      <c r="D6" s="5" t="s">
        <v>8</v>
      </c>
      <c r="E6" t="str">
        <f>_xlfn.XLOOKUP(Tập_đoàn!$D6,Công_ty!$C$6:$C$125,Công_ty!$D$6:$D$125)</f>
        <v>TASCO</v>
      </c>
      <c r="G6" t="str">
        <f t="array" ref="G6:G17">_xlfn.XLOOKUP(Tập_đoàn!$D$6:$D$17,Công_ty!$C$6:$C$125,Công_ty!$D$6:$D$125,"-")</f>
        <v>TASCO</v>
      </c>
      <c r="I6" t="e">
        <v>#VALUE!</v>
      </c>
      <c r="K6" t="str">
        <f t="array" ref="K6">IFERROR(_xlfn.LET(_xlpm.i,Tập_đoàn!$C$6:$C$17,_xlfn._xlws.FILTER(_xlfn.UNIQUE(_xlpm.i),COUNTIF(_xlpm.i,_xlfn.UNIQUE(_xlpm.i))&gt;1)),"Không có")</f>
        <v>Không có</v>
      </c>
    </row>
    <row r="7" spans="1:11" x14ac:dyDescent="0.3">
      <c r="C7" s="5" t="s">
        <v>10</v>
      </c>
      <c r="D7" s="5" t="s">
        <v>11</v>
      </c>
      <c r="E7" t="str">
        <f>_xlfn.XLOOKUP(Tập_đoàn!$D7,Công_ty!$C$6:$C$125,Công_ty!$D$6:$D$125)</f>
        <v>TASCOAUTO</v>
      </c>
      <c r="G7" t="str">
        <v>TASCOAUTO</v>
      </c>
      <c r="I7" t="e">
        <v>#VALUE!</v>
      </c>
    </row>
    <row r="8" spans="1:11" x14ac:dyDescent="0.3">
      <c r="A8" s="6" t="s">
        <v>13</v>
      </c>
      <c r="C8" s="5" t="s">
        <v>14</v>
      </c>
      <c r="D8" s="5" t="s">
        <v>15</v>
      </c>
      <c r="E8" t="str">
        <f>_xlfn.XLOOKUP(Tập_đoàn!$D8,Công_ty!$C$6:$C$125,Công_ty!$D$6:$D$125)</f>
        <v>SVC</v>
      </c>
      <c r="G8" t="str">
        <v>SVC</v>
      </c>
      <c r="I8" t="e">
        <v>#VALUE!</v>
      </c>
    </row>
    <row r="9" spans="1:11" x14ac:dyDescent="0.3">
      <c r="C9" s="5" t="s">
        <v>17</v>
      </c>
      <c r="D9" s="5" t="s">
        <v>18</v>
      </c>
      <c r="E9" t="str">
        <f>_xlfn.XLOOKUP(Tập_đoàn!$D9,Công_ty!$C$6:$C$125,Công_ty!$D$6:$D$125)</f>
        <v>SGF</v>
      </c>
      <c r="G9" t="str">
        <v>SGF</v>
      </c>
      <c r="I9" t="e">
        <v>#VALUE!</v>
      </c>
    </row>
    <row r="10" spans="1:11" x14ac:dyDescent="0.3">
      <c r="A10" s="7" t="s">
        <v>20</v>
      </c>
      <c r="C10" s="5" t="s">
        <v>21</v>
      </c>
      <c r="D10" s="5" t="s">
        <v>22</v>
      </c>
      <c r="E10" t="str">
        <f>_xlfn.XLOOKUP(Tập_đoàn!$D10,Công_ty!$C$6:$C$125,Công_ty!$D$6:$D$125)</f>
        <v>SVCHN</v>
      </c>
      <c r="G10" t="str">
        <v>SVCHN</v>
      </c>
      <c r="I10" t="e">
        <v>#VALUE!</v>
      </c>
    </row>
    <row r="11" spans="1:11" x14ac:dyDescent="0.3">
      <c r="C11" s="5" t="s">
        <v>24</v>
      </c>
      <c r="D11" s="5" t="s">
        <v>25</v>
      </c>
      <c r="E11" t="str">
        <f>_xlfn.XLOOKUP(Tập_đoàn!$D11,Công_ty!$C$6:$C$125,Công_ty!$D$6:$D$125)</f>
        <v>SVCDN</v>
      </c>
      <c r="G11" t="str">
        <v>SVCDN</v>
      </c>
      <c r="I11" t="e">
        <v>#VALUE!</v>
      </c>
    </row>
    <row r="12" spans="1:11" x14ac:dyDescent="0.3">
      <c r="A12" s="7" t="s">
        <v>27</v>
      </c>
      <c r="C12" s="5" t="s">
        <v>28</v>
      </c>
      <c r="D12" s="5" t="s">
        <v>29</v>
      </c>
      <c r="E12" t="str">
        <f>_xlfn.XLOOKUP(Tập_đoàn!$D12,Công_ty!$C$6:$C$125,Công_ty!$D$6:$D$125)</f>
        <v>BTF</v>
      </c>
      <c r="G12" t="str">
        <v>BTF</v>
      </c>
      <c r="I12" t="e">
        <v>#VALUE!</v>
      </c>
    </row>
    <row r="13" spans="1:11" x14ac:dyDescent="0.3">
      <c r="C13" s="5" t="s">
        <v>31</v>
      </c>
      <c r="D13" s="5" t="s">
        <v>32</v>
      </c>
      <c r="E13" t="str">
        <f>_xlfn.XLOOKUP(Tập_đoàn!$D13,Công_ty!$C$6:$C$125,Công_ty!$D$6:$D$125)</f>
        <v>TGP</v>
      </c>
      <c r="G13" t="str">
        <v>TGP</v>
      </c>
      <c r="I13" t="e">
        <v>#VALUE!</v>
      </c>
    </row>
    <row r="14" spans="1:11" x14ac:dyDescent="0.3">
      <c r="A14" s="7" t="s">
        <v>34</v>
      </c>
      <c r="C14" s="5" t="s">
        <v>35</v>
      </c>
      <c r="D14" s="5" t="s">
        <v>36</v>
      </c>
      <c r="E14" t="str">
        <f>_xlfn.XLOOKUP(Tập_đoàn!$D14,Công_ty!$C$6:$C$125,Công_ty!$D$6:$D$125)</f>
        <v>CARPLA</v>
      </c>
      <c r="G14" t="str">
        <v>CARPLA</v>
      </c>
      <c r="I14" t="e">
        <v>#VALUE!</v>
      </c>
    </row>
    <row r="15" spans="1:11" x14ac:dyDescent="0.3">
      <c r="C15" s="5" t="s">
        <v>38</v>
      </c>
      <c r="D15" s="5" t="s">
        <v>39</v>
      </c>
      <c r="E15" t="str">
        <f>_xlfn.XLOOKUP(Tập_đoàn!$D15,Công_ty!$C$6:$C$125,Công_ty!$D$6:$D$125)</f>
        <v>HSH</v>
      </c>
      <c r="G15" t="str">
        <v>HSH</v>
      </c>
      <c r="I15" t="e">
        <v>#VALUE!</v>
      </c>
    </row>
    <row r="16" spans="1:11" x14ac:dyDescent="0.3">
      <c r="A16" s="7" t="s">
        <v>41</v>
      </c>
      <c r="C16" s="5" t="s">
        <v>42</v>
      </c>
      <c r="D16" s="5" t="s">
        <v>43</v>
      </c>
      <c r="E16" t="str">
        <f>_xlfn.XLOOKUP(Tập_đoàn!$D16,Công_ty!$C$6:$C$125,Công_ty!$D$6:$D$125)</f>
        <v>MDN</v>
      </c>
      <c r="G16" t="str">
        <v>MDN</v>
      </c>
      <c r="I16" t="e">
        <v>#VALUE!</v>
      </c>
    </row>
    <row r="17" spans="1:9" x14ac:dyDescent="0.3">
      <c r="C17" s="5" t="s">
        <v>45</v>
      </c>
      <c r="D17" s="5" t="s">
        <v>46</v>
      </c>
      <c r="E17" t="str">
        <f>_xlfn.XLOOKUP(Tập_đoàn!$D17,Công_ty!$C$6:$C$125,Công_ty!$D$6:$D$125)</f>
        <v>TLTK</v>
      </c>
      <c r="G17" t="str">
        <v>TLTK</v>
      </c>
      <c r="I17" t="e">
        <v>#VALUE!</v>
      </c>
    </row>
    <row r="18" spans="1:9" x14ac:dyDescent="0.3">
      <c r="A18" s="7" t="s">
        <v>48</v>
      </c>
    </row>
    <row r="20" spans="1:9" x14ac:dyDescent="0.3">
      <c r="A20" s="7" t="s">
        <v>49</v>
      </c>
    </row>
    <row r="22" spans="1:9" x14ac:dyDescent="0.3">
      <c r="A22" s="7" t="s">
        <v>50</v>
      </c>
    </row>
    <row r="24" spans="1:9" x14ac:dyDescent="0.3">
      <c r="A24" s="7" t="s">
        <v>51</v>
      </c>
    </row>
    <row r="26" spans="1:9" x14ac:dyDescent="0.3">
      <c r="A26" s="7" t="s">
        <v>52</v>
      </c>
    </row>
    <row r="28" spans="1:9" x14ac:dyDescent="0.3">
      <c r="A28" s="7" t="s">
        <v>53</v>
      </c>
    </row>
  </sheetData>
  <mergeCells count="1">
    <mergeCell ref="A1:A4"/>
  </mergeCells>
  <hyperlinks>
    <hyperlink ref="A8" location="'Tập đoàn'!A1" display="Tập đoàn" xr:uid="{DEB5E13E-1445-475E-AED8-42723DFD6E6E}"/>
    <hyperlink ref="A10" location="'Công ty'!A1" display="Danh mục công ty" xr:uid="{44458CC9-8E9C-4D40-96EF-E302331DC3E9}"/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'Map mã'!A1" display="Map chỉ tiêu BC-TM" xr:uid="{8AA9178F-5C16-4015-88EE-E72D04B41152}"/>
    <hyperlink ref="A22" location="'Dòng tiền'!A1" display="Chỉ tiêu dòng tiền" xr:uid="{D0428D08-2CA2-406D-849F-DD5CA234D88B}"/>
    <hyperlink ref="A24" location="'Vốn vay'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D6:D17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workbookViewId="0"/>
  </sheetViews>
  <sheetFormatPr defaultRowHeight="13" x14ac:dyDescent="0.3"/>
  <cols>
    <col min="1" max="1" width="27.3984375" style="4" customWidth="1"/>
    <col min="2" max="2" width="9.09765625" customWidth="1"/>
    <col min="3" max="3" width="22" customWidth="1"/>
    <col min="4" max="4" width="9.09765625" customWidth="1"/>
    <col min="5" max="5" width="17" customWidth="1"/>
    <col min="6" max="6" width="9.09765625" customWidth="1"/>
    <col min="7" max="7" width="14.8984375" customWidth="1"/>
    <col min="8" max="8" width="9.3984375" customWidth="1"/>
    <col min="9" max="9" width="9.09765625" customWidth="1"/>
    <col min="10" max="10" width="0" hidden="1" customWidth="1"/>
    <col min="11" max="11" width="9.09765625" customWidth="1"/>
  </cols>
  <sheetData>
    <row r="1" spans="1:10" ht="13.4" customHeight="1" x14ac:dyDescent="0.3">
      <c r="A1" s="21" t="str">
        <f>'✅'!A1</f>
        <v>𝓣𝓐𝓢𝓒𝓞</v>
      </c>
    </row>
    <row r="2" spans="1:10" ht="13.4" customHeight="1" x14ac:dyDescent="0.3">
      <c r="A2" s="21"/>
    </row>
    <row r="3" spans="1:10" ht="13.4" customHeight="1" x14ac:dyDescent="0.3">
      <c r="A3" s="21"/>
      <c r="B3" s="1"/>
      <c r="C3" t="s">
        <v>1552</v>
      </c>
      <c r="E3" t="s">
        <v>1553</v>
      </c>
      <c r="G3" t="s">
        <v>1554</v>
      </c>
    </row>
    <row r="4" spans="1:10" ht="13.4" customHeight="1" x14ac:dyDescent="0.3">
      <c r="A4" s="21"/>
    </row>
    <row r="5" spans="1:10" x14ac:dyDescent="0.3">
      <c r="A5" s="3" t="str">
        <f>Công_ty!A5</f>
        <v>BCTC hợp nhất</v>
      </c>
      <c r="C5" t="s">
        <v>1552</v>
      </c>
      <c r="E5" t="s">
        <v>1553</v>
      </c>
      <c r="G5" t="s">
        <v>1554</v>
      </c>
      <c r="H5" t="s">
        <v>1555</v>
      </c>
      <c r="J5">
        <f ca="1">(YEAR(TODAY())-2000)*100</f>
        <v>2500</v>
      </c>
    </row>
    <row r="6" spans="1:10" x14ac:dyDescent="0.3">
      <c r="C6" s="5" t="s">
        <v>1556</v>
      </c>
      <c r="E6" s="5" t="s">
        <v>1557</v>
      </c>
      <c r="G6" s="5" t="str">
        <f t="shared" ref="G6:G13" ca="1" si="0">"Q"&amp;J6</f>
        <v>Q2401</v>
      </c>
      <c r="H6" t="b">
        <f ca="1">IF(RIGHT(Khác!$G6,1)+0=4,TRUE,FALSE)</f>
        <v>0</v>
      </c>
      <c r="J6">
        <f ca="1">J$5-100+1</f>
        <v>2401</v>
      </c>
    </row>
    <row r="7" spans="1:10" x14ac:dyDescent="0.3">
      <c r="C7" s="5" t="s">
        <v>1558</v>
      </c>
      <c r="E7" s="5" t="s">
        <v>1559</v>
      </c>
      <c r="G7" s="5" t="str">
        <f t="shared" ca="1" si="0"/>
        <v>Q2402</v>
      </c>
      <c r="H7" t="b">
        <f ca="1">IF(RIGHT(Khác!$G7,1)+0=4,TRUE,FALSE)</f>
        <v>0</v>
      </c>
      <c r="J7">
        <f ca="1">J$5-100+2</f>
        <v>2402</v>
      </c>
    </row>
    <row r="8" spans="1:10" x14ac:dyDescent="0.3">
      <c r="A8" s="7" t="s">
        <v>13</v>
      </c>
      <c r="C8" s="5" t="s">
        <v>1560</v>
      </c>
      <c r="E8" s="5" t="s">
        <v>1561</v>
      </c>
      <c r="G8" s="5" t="str">
        <f t="shared" ca="1" si="0"/>
        <v>Q2403</v>
      </c>
      <c r="H8" t="b">
        <f ca="1">IF(RIGHT(Khác!$G8,1)+0=4,TRUE,FALSE)</f>
        <v>0</v>
      </c>
      <c r="J8">
        <f ca="1">J$5-100+3</f>
        <v>2403</v>
      </c>
    </row>
    <row r="9" spans="1:10" x14ac:dyDescent="0.3">
      <c r="G9" s="5" t="str">
        <f t="shared" ca="1" si="0"/>
        <v>Q2404</v>
      </c>
      <c r="H9" t="b">
        <f ca="1">IF(RIGHT(Khác!$G9,1)+0=4,TRUE,FALSE)</f>
        <v>1</v>
      </c>
      <c r="J9">
        <f ca="1">J$5-100+4</f>
        <v>2404</v>
      </c>
    </row>
    <row r="10" spans="1:10" x14ac:dyDescent="0.3">
      <c r="A10" s="7" t="s">
        <v>20</v>
      </c>
      <c r="G10" s="5" t="str">
        <f t="shared" ca="1" si="0"/>
        <v>Q2501</v>
      </c>
      <c r="H10" t="b">
        <f ca="1">IF(RIGHT(Khác!$G10,1)+0=4,TRUE,FALSE)</f>
        <v>0</v>
      </c>
      <c r="J10">
        <f ca="1">J$5+1</f>
        <v>2501</v>
      </c>
    </row>
    <row r="11" spans="1:10" x14ac:dyDescent="0.3">
      <c r="G11" s="5" t="str">
        <f t="shared" ca="1" si="0"/>
        <v>Q2502</v>
      </c>
      <c r="H11" t="b">
        <f ca="1">IF(RIGHT(Khác!$G11,1)+0=4,TRUE,FALSE)</f>
        <v>0</v>
      </c>
      <c r="J11">
        <f ca="1">J$5+2</f>
        <v>2502</v>
      </c>
    </row>
    <row r="12" spans="1:10" x14ac:dyDescent="0.3">
      <c r="A12" s="7" t="s">
        <v>27</v>
      </c>
      <c r="G12" s="5" t="str">
        <f t="shared" ca="1" si="0"/>
        <v>Q2503</v>
      </c>
      <c r="H12" t="b">
        <f ca="1">IF(RIGHT(Khác!$G12,1)+0=4,TRUE,FALSE)</f>
        <v>0</v>
      </c>
      <c r="J12">
        <f ca="1">J$5+3</f>
        <v>2503</v>
      </c>
    </row>
    <row r="13" spans="1:10" x14ac:dyDescent="0.3">
      <c r="G13" s="5" t="str">
        <f t="shared" ca="1" si="0"/>
        <v>Q2504</v>
      </c>
      <c r="H13" t="b">
        <f ca="1">IF(RIGHT(Khác!$G13,1)+0=4,TRUE,FALSE)</f>
        <v>1</v>
      </c>
      <c r="J13">
        <f ca="1">J$5+4</f>
        <v>2504</v>
      </c>
    </row>
    <row r="14" spans="1:10" x14ac:dyDescent="0.3">
      <c r="A14" s="7" t="s">
        <v>34</v>
      </c>
    </row>
    <row r="16" spans="1:10" x14ac:dyDescent="0.3">
      <c r="A16" s="7" t="s">
        <v>41</v>
      </c>
    </row>
    <row r="18" spans="1:1" x14ac:dyDescent="0.3">
      <c r="A18" s="7" t="s">
        <v>48</v>
      </c>
    </row>
    <row r="20" spans="1:1" x14ac:dyDescent="0.3">
      <c r="A20" s="7" t="s">
        <v>49</v>
      </c>
    </row>
    <row r="22" spans="1:1" x14ac:dyDescent="0.3">
      <c r="A22" s="7" t="s">
        <v>50</v>
      </c>
    </row>
    <row r="24" spans="1:1" x14ac:dyDescent="0.3">
      <c r="A24" s="7" t="s">
        <v>51</v>
      </c>
    </row>
    <row r="26" spans="1:1" x14ac:dyDescent="0.3">
      <c r="A26" s="6" t="s">
        <v>52</v>
      </c>
    </row>
    <row r="28" spans="1:1" x14ac:dyDescent="0.3">
      <c r="A28" s="7" t="s">
        <v>53</v>
      </c>
    </row>
  </sheetData>
  <mergeCells count="1">
    <mergeCell ref="A1:A4"/>
  </mergeCells>
  <hyperlinks>
    <hyperlink ref="A8" location="'Tập đoàn'!A1" display="Tập đoàn" xr:uid="{C3B6D833-F69A-4455-8443-5352101EEB2C}"/>
    <hyperlink ref="A10" location="'Công ty'!A1" display="Danh mục công ty" xr:uid="{05EF27EB-7129-4A8D-9FB0-5ACAF2110F0C}"/>
    <hyperlink ref="A12" location="TTCty!A1" display="Thông tin công ty" xr:uid="{FFC9D4C6-856C-40EA-94BF-8C4C0714D92F}"/>
    <hyperlink ref="A14" location="TKKT!A1" display="Tài khoản kế toán" xr:uid="{33F271DA-4724-46E5-9FD4-3EA13AC4E249}"/>
    <hyperlink ref="A16" location="BCTC!A1" display="Chỉ tiêu báo cáo" xr:uid="{25D612DD-9DDE-47FD-9B66-5CE60D13FD84}"/>
    <hyperlink ref="A18" location="CTTM!A1" display="Chỉ tiêu thuyết minh" xr:uid="{9276F804-573A-4DB6-9CF3-961285FA5099}"/>
    <hyperlink ref="A20" location="'Map mã'!A1" display="Map chỉ tiêu BC-TM" xr:uid="{EF0634ED-DDF2-44DE-B7A2-7E3C0BBDC2F6}"/>
    <hyperlink ref="A22" location="'Dòng tiền'!A1" display="Chỉ tiêu dòng tiền" xr:uid="{49E75A80-EA52-44CA-A8B6-FFC444A3284A}"/>
    <hyperlink ref="A24" location="'Vốn vay'!A1" display="Phân loại vốn vay" xr:uid="{46FB7D8E-659F-432E-AE02-708EEA74A0EF}"/>
    <hyperlink ref="A26" location="Khác!A1" display="Danh mục khác" xr:uid="{2D740C27-DC83-4522-B039-CF39C1569D42}"/>
    <hyperlink ref="A28" location="'✅'!A1" display="Tùy chọn" xr:uid="{C2235701-1E26-41E4-B8E0-6738E7CFB642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workbookViewId="0"/>
  </sheetViews>
  <sheetFormatPr defaultRowHeight="13" x14ac:dyDescent="0.3"/>
  <cols>
    <col min="1" max="1" width="27.3984375" style="4" customWidth="1"/>
    <col min="2" max="2" width="9.09765625" customWidth="1"/>
    <col min="3" max="3" width="17" customWidth="1"/>
    <col min="4" max="4" width="10.3984375" customWidth="1"/>
    <col min="5" max="5" width="9.09765625" customWidth="1"/>
  </cols>
  <sheetData>
    <row r="1" spans="1:4" ht="13.15" customHeight="1" x14ac:dyDescent="0.3">
      <c r="A1" s="21" t="s">
        <v>0</v>
      </c>
    </row>
    <row r="2" spans="1:4" ht="13.15" customHeight="1" x14ac:dyDescent="0.3">
      <c r="A2" s="21"/>
    </row>
    <row r="3" spans="1:4" ht="13.15" customHeight="1" x14ac:dyDescent="0.3">
      <c r="A3" s="21"/>
      <c r="C3" t="s">
        <v>1562</v>
      </c>
    </row>
    <row r="4" spans="1:4" ht="13.15" customHeight="1" x14ac:dyDescent="0.3">
      <c r="A4" s="21"/>
    </row>
    <row r="5" spans="1:4" x14ac:dyDescent="0.3">
      <c r="A5" s="3" t="s">
        <v>55</v>
      </c>
      <c r="C5" t="s">
        <v>1563</v>
      </c>
      <c r="D5" t="s">
        <v>1564</v>
      </c>
    </row>
    <row r="6" spans="1:4" x14ac:dyDescent="0.3">
      <c r="C6" t="s">
        <v>1565</v>
      </c>
      <c r="D6" s="5" t="b">
        <v>0</v>
      </c>
    </row>
    <row r="8" spans="1:4" x14ac:dyDescent="0.3">
      <c r="A8" s="7" t="s">
        <v>13</v>
      </c>
    </row>
    <row r="10" spans="1:4" x14ac:dyDescent="0.3">
      <c r="A10" s="7" t="s">
        <v>20</v>
      </c>
    </row>
    <row r="12" spans="1:4" x14ac:dyDescent="0.3">
      <c r="A12" s="7" t="s">
        <v>27</v>
      </c>
    </row>
    <row r="14" spans="1:4" x14ac:dyDescent="0.3">
      <c r="A14" s="7" t="s">
        <v>34</v>
      </c>
    </row>
    <row r="16" spans="1:4" x14ac:dyDescent="0.3">
      <c r="A16" s="7" t="s">
        <v>41</v>
      </c>
    </row>
    <row r="18" spans="1:1" x14ac:dyDescent="0.3">
      <c r="A18" s="7" t="s">
        <v>48</v>
      </c>
    </row>
    <row r="20" spans="1:1" x14ac:dyDescent="0.3">
      <c r="A20" s="7" t="s">
        <v>49</v>
      </c>
    </row>
    <row r="22" spans="1:1" x14ac:dyDescent="0.3">
      <c r="A22" s="7" t="s">
        <v>50</v>
      </c>
    </row>
    <row r="24" spans="1:1" x14ac:dyDescent="0.3">
      <c r="A24" s="7" t="s">
        <v>51</v>
      </c>
    </row>
    <row r="26" spans="1:1" x14ac:dyDescent="0.3">
      <c r="A26" s="7" t="s">
        <v>52</v>
      </c>
    </row>
    <row r="28" spans="1:1" x14ac:dyDescent="0.3">
      <c r="A28" s="6" t="s">
        <v>53</v>
      </c>
    </row>
  </sheetData>
  <mergeCells count="1">
    <mergeCell ref="A1:A4"/>
  </mergeCells>
  <hyperlinks>
    <hyperlink ref="A8" location="'Tập đoàn'!A1" display="Tập đoàn" xr:uid="{D14FAFAD-5D5A-47C1-A8ED-7A16EA479AFB}"/>
    <hyperlink ref="A10" location="'Công ty'!A1" display="Danh mục công ty" xr:uid="{AA53AA9D-43FE-4ACA-BED2-52CE06D3D94F}"/>
    <hyperlink ref="A12" location="TTCty!A1" display="Thông tin công ty" xr:uid="{20B1729D-43DA-440E-B6FA-8FA097E59F0B}"/>
    <hyperlink ref="A14" location="TKKT!A1" display="Tài khoản kế toán" xr:uid="{80A0E0A3-7A31-4DC5-94A9-F26D147B348A}"/>
    <hyperlink ref="A16" location="BCTC!A1" display="Chỉ tiêu báo cáo" xr:uid="{835866FC-07FF-4BEB-BF66-A88F44BB2338}"/>
    <hyperlink ref="A18" location="CTTM!A1" display="Chỉ tiêu thuyết minh" xr:uid="{FE19FBD4-BABE-45D6-BB7D-90D77E7A1F63}"/>
    <hyperlink ref="A20" location="'Map mã'!A1" display="Map chỉ tiêu BC-TM" xr:uid="{41530E96-88A6-4EF8-A867-88D5435D5A63}"/>
    <hyperlink ref="A22" location="'Dòng tiền'!A1" display="Chỉ tiêu dòng tiền" xr:uid="{5C97FD7B-F889-4531-AD5A-6A70682D2A1F}"/>
    <hyperlink ref="A24" location="'Vốn vay'!A1" display="Phân loại vốn vay" xr:uid="{4246BFDF-F5A5-44D2-A17E-DA1ABA9838B0}"/>
    <hyperlink ref="A26" location="Khác!A1" display="Danh mục khác" xr:uid="{FCB96CE0-8DA0-460D-98CC-F4416E48AD5A}"/>
    <hyperlink ref="A28" location="'✅'!A1" display="Tùy chọn" xr:uid="{90F52574-776B-4D05-962D-AC3F5E9064D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3" x14ac:dyDescent="0.3"/>
  <cols>
    <col min="1" max="2" width="9.09765625" customWidth="1"/>
    <col min="3" max="3" width="9.59765625" customWidth="1"/>
    <col min="4" max="4" width="9" customWidth="1"/>
    <col min="5" max="5" width="9.09765625" customWidth="1"/>
    <col min="6" max="6" width="33.3984375" customWidth="1"/>
    <col min="7" max="9" width="42.3984375" customWidth="1"/>
    <col min="10" max="10" width="41.59765625" customWidth="1"/>
    <col min="11" max="11" width="56.3984375" customWidth="1"/>
    <col min="12" max="12" width="14.3984375" customWidth="1"/>
    <col min="13" max="13" width="10" customWidth="1"/>
    <col min="14" max="14" width="11.3984375" customWidth="1"/>
    <col min="15" max="15" width="9.09765625" customWidth="1"/>
  </cols>
  <sheetData>
    <row r="1" spans="1:14" x14ac:dyDescent="0.3">
      <c r="A1" t="s">
        <v>61</v>
      </c>
      <c r="C1" t="s">
        <v>1</v>
      </c>
      <c r="D1" t="s">
        <v>1566</v>
      </c>
      <c r="E1" t="s">
        <v>1567</v>
      </c>
      <c r="F1" t="s">
        <v>1568</v>
      </c>
      <c r="G1" t="s">
        <v>1569</v>
      </c>
      <c r="H1" t="s">
        <v>803</v>
      </c>
      <c r="I1" t="s">
        <v>1192</v>
      </c>
      <c r="J1" t="s">
        <v>1570</v>
      </c>
      <c r="K1" t="s">
        <v>1571</v>
      </c>
      <c r="L1" t="s">
        <v>1552</v>
      </c>
      <c r="M1" t="s">
        <v>1553</v>
      </c>
      <c r="N1" t="s">
        <v>1554</v>
      </c>
    </row>
    <row r="2" spans="1:14" x14ac:dyDescent="0.3">
      <c r="A2" t="b">
        <v>1</v>
      </c>
      <c r="B2" t="b">
        <f t="array" ref="B2:B3">A2:A3</f>
        <v>1</v>
      </c>
      <c r="C2" t="str">
        <f t="array" ref="C2:C13">Tập_đoàn!$C$6:$C$17</f>
        <v>TASCOᴳ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_xlfn.LET(_xlpm.a,Công_ty!$C$6:$C$125,_xlpm.a&amp;IF(Chọn_mã_có_tên,_xlfn.XLOOKUP(_xlpm.a,_xlpm.a,Công_ty!$D$6:$D$125),""))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Q2401</v>
      </c>
    </row>
    <row r="3" spans="1:14" x14ac:dyDescent="0.3">
      <c r="A3" t="b">
        <v>0</v>
      </c>
      <c r="B3" t="b">
        <v>0</v>
      </c>
      <c r="C3" t="str">
        <v>TCAUTOᴳ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Q2402</v>
      </c>
    </row>
    <row r="4" spans="1:14" x14ac:dyDescent="0.3">
      <c r="C4" t="str">
        <v>SAVICOᴳ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Q2403</v>
      </c>
    </row>
    <row r="5" spans="1:14" x14ac:dyDescent="0.3">
      <c r="C5" t="str">
        <v>SGFORDᴳ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Q2404</v>
      </c>
    </row>
    <row r="6" spans="1:14" x14ac:dyDescent="0.3">
      <c r="C6" t="str">
        <v>SVCHNᴳ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Q2501</v>
      </c>
    </row>
    <row r="7" spans="1:14" x14ac:dyDescent="0.3">
      <c r="C7" t="str">
        <v>SVCDNᴳ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Q2502</v>
      </c>
    </row>
    <row r="8" spans="1:14" x14ac:dyDescent="0.3">
      <c r="C8" t="str">
        <v>BTFᴳ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Q2503</v>
      </c>
    </row>
    <row r="9" spans="1:14" x14ac:dyDescent="0.3">
      <c r="C9" t="str">
        <v>TGPᴳ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Q2504</v>
      </c>
    </row>
    <row r="10" spans="1:14" x14ac:dyDescent="0.3">
      <c r="C10" t="str">
        <v>Carplaᴳ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C11" t="str">
        <v>HSHᴳ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C12" t="str">
        <v>MDNᴳ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C13" t="str">
        <v>TLTKᴳ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">
      <c r="F93" t="str">
        <v>417_</v>
      </c>
      <c r="G93" t="str">
        <v>414_</v>
      </c>
      <c r="J93" t="str">
        <v>370_</v>
      </c>
    </row>
    <row r="94" spans="6:10" x14ac:dyDescent="0.3">
      <c r="F94" t="str">
        <v>328_</v>
      </c>
      <c r="G94" t="str">
        <v>415_</v>
      </c>
      <c r="J94" t="str">
        <v>381_</v>
      </c>
    </row>
    <row r="95" spans="6:10" x14ac:dyDescent="0.3">
      <c r="F95" t="str">
        <v>396_</v>
      </c>
      <c r="G95" t="str">
        <v>416_</v>
      </c>
      <c r="J95" t="str">
        <v>382_</v>
      </c>
    </row>
    <row r="96" spans="6:10" x14ac:dyDescent="0.3">
      <c r="F96" t="str">
        <v>397_</v>
      </c>
      <c r="G96" t="str">
        <v>417_</v>
      </c>
      <c r="J96" t="str">
        <v>383_</v>
      </c>
    </row>
    <row r="97" spans="6:10" x14ac:dyDescent="0.3">
      <c r="F97" t="str">
        <v>398_</v>
      </c>
      <c r="G97" t="str">
        <v>418_</v>
      </c>
      <c r="J97" t="str">
        <v>384_</v>
      </c>
    </row>
    <row r="98" spans="6:10" x14ac:dyDescent="0.3">
      <c r="F98" t="str">
        <v>399_</v>
      </c>
      <c r="G98" t="str">
        <v>419_</v>
      </c>
    </row>
    <row r="99" spans="6:10" x14ac:dyDescent="0.3">
      <c r="F99" t="str">
        <v>400_</v>
      </c>
      <c r="G99" t="str">
        <v>41a_</v>
      </c>
    </row>
    <row r="100" spans="6:10" x14ac:dyDescent="0.3">
      <c r="F100" t="str">
        <v>418_</v>
      </c>
      <c r="G100" t="str">
        <v>41b_</v>
      </c>
    </row>
    <row r="101" spans="6:10" x14ac:dyDescent="0.3">
      <c r="F101" t="str">
        <v>401_</v>
      </c>
      <c r="G101" t="str">
        <v>420_</v>
      </c>
    </row>
    <row r="102" spans="6:10" x14ac:dyDescent="0.3">
      <c r="F102" t="str">
        <v>139_</v>
      </c>
      <c r="G102" t="str">
        <v>422_</v>
      </c>
    </row>
    <row r="103" spans="6:10" x14ac:dyDescent="0.3">
      <c r="F103" t="str">
        <v>312_</v>
      </c>
      <c r="G103" t="str">
        <v>429_</v>
      </c>
    </row>
    <row r="104" spans="6:10" x14ac:dyDescent="0.3">
      <c r="F104" t="str">
        <v>319_</v>
      </c>
      <c r="G104" t="str">
        <v>42a_</v>
      </c>
    </row>
    <row r="105" spans="6:10" x14ac:dyDescent="0.3">
      <c r="F105" t="str">
        <v>327_</v>
      </c>
      <c r="G105" t="str">
        <v>42b_</v>
      </c>
    </row>
    <row r="106" spans="6:10" x14ac:dyDescent="0.3">
      <c r="F106" t="str">
        <v>335_</v>
      </c>
      <c r="G106" t="str">
        <v>431_</v>
      </c>
    </row>
    <row r="107" spans="6:10" x14ac:dyDescent="0.3">
      <c r="F107" t="str">
        <v>348_</v>
      </c>
      <c r="G107" t="str">
        <v>432_</v>
      </c>
    </row>
    <row r="108" spans="6:10" x14ac:dyDescent="0.3">
      <c r="F108" t="str">
        <v>389_</v>
      </c>
    </row>
    <row r="109" spans="6:10" x14ac:dyDescent="0.3">
      <c r="F109" t="str">
        <v>390_</v>
      </c>
    </row>
    <row r="110" spans="6:10" x14ac:dyDescent="0.3">
      <c r="F110" t="str">
        <v>391_</v>
      </c>
    </row>
    <row r="111" spans="6:10" x14ac:dyDescent="0.3">
      <c r="F111" t="str">
        <v>392_</v>
      </c>
    </row>
    <row r="112" spans="6:10" x14ac:dyDescent="0.3">
      <c r="F112" t="str">
        <v>393_</v>
      </c>
    </row>
    <row r="113" spans="6:6" x14ac:dyDescent="0.3">
      <c r="F113" t="str">
        <v>404_</v>
      </c>
    </row>
    <row r="114" spans="6:6" x14ac:dyDescent="0.3">
      <c r="F114" t="str">
        <v>405_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24"/>
  <sheetViews>
    <sheetView tabSelected="1" topLeftCell="B1" workbookViewId="0">
      <selection activeCell="G17" sqref="G17:G18"/>
    </sheetView>
  </sheetViews>
  <sheetFormatPr defaultRowHeight="13" x14ac:dyDescent="0.3"/>
  <cols>
    <col min="1" max="1" width="27.3984375" style="4" customWidth="1"/>
    <col min="2" max="2" width="8.59765625" customWidth="1"/>
    <col min="3" max="3" width="9" customWidth="1"/>
    <col min="4" max="4" width="14.69921875" customWidth="1"/>
    <col min="5" max="5" width="63.69921875" customWidth="1"/>
    <col min="6" max="6" width="20.59765625" customWidth="1"/>
    <col min="7" max="7" width="48.8984375" customWidth="1"/>
    <col min="8" max="8" width="54.69921875" customWidth="1"/>
    <col min="9" max="9" width="9.59765625" customWidth="1"/>
    <col min="10" max="10" width="5.8984375" customWidth="1"/>
    <col min="11" max="11" width="9.09765625" customWidth="1"/>
    <col min="12" max="12" width="8.8984375" customWidth="1"/>
    <col min="13" max="13" width="9.09765625" customWidth="1"/>
  </cols>
  <sheetData>
    <row r="1" spans="1:13" x14ac:dyDescent="0.3">
      <c r="A1" s="21" t="str">
        <f>'✅'!A1</f>
        <v>𝓣𝓐𝓢𝓒𝓞</v>
      </c>
    </row>
    <row r="2" spans="1:13" x14ac:dyDescent="0.3">
      <c r="A2" s="21"/>
    </row>
    <row r="3" spans="1:13" s="2" customFormat="1" x14ac:dyDescent="0.3">
      <c r="A3" s="21"/>
      <c r="B3"/>
      <c r="C3" s="1"/>
      <c r="D3"/>
      <c r="E3" s="1" t="s">
        <v>54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1"/>
      <c r="C4">
        <f>COUNTA(Công_ty!$C$6:$C$125)</f>
        <v>117</v>
      </c>
      <c r="L4" s="8" t="s">
        <v>6</v>
      </c>
      <c r="M4" s="1"/>
    </row>
    <row r="5" spans="1:13" x14ac:dyDescent="0.3">
      <c r="A5" s="3" t="s">
        <v>55</v>
      </c>
      <c r="C5" t="s">
        <v>56</v>
      </c>
      <c r="D5" t="s">
        <v>57</v>
      </c>
      <c r="E5" t="s">
        <v>58</v>
      </c>
      <c r="F5" t="s">
        <v>59</v>
      </c>
      <c r="G5" t="s">
        <v>1</v>
      </c>
      <c r="H5" t="s">
        <v>60</v>
      </c>
      <c r="I5" t="s">
        <v>61</v>
      </c>
      <c r="J5" t="s">
        <v>62</v>
      </c>
      <c r="L5" s="8" t="s">
        <v>56</v>
      </c>
      <c r="M5" s="8" t="s">
        <v>57</v>
      </c>
    </row>
    <row r="6" spans="1:13" x14ac:dyDescent="0.3">
      <c r="C6" s="19" t="s">
        <v>8</v>
      </c>
      <c r="D6" s="19" t="s">
        <v>9</v>
      </c>
      <c r="E6" s="19" t="s">
        <v>63</v>
      </c>
      <c r="F6" s="19" t="s">
        <v>64</v>
      </c>
      <c r="G6" s="19" t="s">
        <v>7</v>
      </c>
      <c r="H6" s="19" t="s">
        <v>65</v>
      </c>
      <c r="I6" s="19" t="b">
        <v>1</v>
      </c>
      <c r="J6" s="20">
        <v>1</v>
      </c>
      <c r="L6" t="str">
        <f t="array" ref="L6">IFERROR(_xlfn.LET(_xlpm.i,Công_ty!$C$6:$C$125,_xlfn._xlws.FILTER(_xlfn.UNIQUE(_xlpm.i),COUNTIF(_xlpm.i,_xlfn.UNIQUE(_xlpm.i))&gt;1)),"Không có")</f>
        <v>Không có</v>
      </c>
      <c r="M6" t="str">
        <f t="array" ref="M6">IFERROR(_xlfn.LET(_xlpm.i,Công_ty!$D$6:$D$125,_xlfn._xlws.FILTER(_xlfn.UNIQUE(_xlpm.i),COUNTIF(_xlpm.i,_xlfn.UNIQUE(_xlpm.i))&gt;1)),"Không có")</f>
        <v>Không có</v>
      </c>
    </row>
    <row r="7" spans="1:13" x14ac:dyDescent="0.3">
      <c r="C7" s="19" t="s">
        <v>66</v>
      </c>
      <c r="D7" s="19" t="s">
        <v>67</v>
      </c>
      <c r="E7" s="19" t="s">
        <v>68</v>
      </c>
      <c r="F7" s="19" t="s">
        <v>69</v>
      </c>
      <c r="G7" s="19" t="s">
        <v>7</v>
      </c>
      <c r="H7" s="19" t="s">
        <v>70</v>
      </c>
      <c r="I7" s="19" t="b">
        <v>1</v>
      </c>
      <c r="J7" s="20">
        <v>2</v>
      </c>
    </row>
    <row r="8" spans="1:13" x14ac:dyDescent="0.3">
      <c r="A8" s="7" t="s">
        <v>13</v>
      </c>
      <c r="C8" s="19" t="s">
        <v>71</v>
      </c>
      <c r="D8" s="19" t="s">
        <v>72</v>
      </c>
      <c r="E8" s="19" t="s">
        <v>73</v>
      </c>
      <c r="F8" s="19" t="s">
        <v>74</v>
      </c>
      <c r="G8" s="19" t="s">
        <v>7</v>
      </c>
      <c r="H8" s="19" t="s">
        <v>75</v>
      </c>
      <c r="I8" s="19" t="b">
        <v>1</v>
      </c>
      <c r="J8" s="20">
        <v>3</v>
      </c>
    </row>
    <row r="9" spans="1:13" x14ac:dyDescent="0.3">
      <c r="C9" s="19" t="s">
        <v>76</v>
      </c>
      <c r="D9" s="19" t="s">
        <v>77</v>
      </c>
      <c r="E9" s="19" t="s">
        <v>78</v>
      </c>
      <c r="F9" s="19" t="s">
        <v>79</v>
      </c>
      <c r="G9" s="19" t="s">
        <v>7</v>
      </c>
      <c r="H9" s="19" t="s">
        <v>80</v>
      </c>
      <c r="I9" s="19" t="b">
        <v>1</v>
      </c>
      <c r="J9" s="20">
        <v>4</v>
      </c>
    </row>
    <row r="10" spans="1:13" x14ac:dyDescent="0.3">
      <c r="A10" s="6" t="s">
        <v>20</v>
      </c>
      <c r="C10" s="19" t="s">
        <v>81</v>
      </c>
      <c r="D10" s="19" t="s">
        <v>82</v>
      </c>
      <c r="E10" s="19" t="s">
        <v>83</v>
      </c>
      <c r="F10" s="19" t="s">
        <v>84</v>
      </c>
      <c r="G10" s="19" t="s">
        <v>7</v>
      </c>
      <c r="H10" s="19" t="s">
        <v>85</v>
      </c>
      <c r="I10" s="19" t="b">
        <v>1</v>
      </c>
      <c r="J10" s="20">
        <v>5</v>
      </c>
    </row>
    <row r="11" spans="1:13" x14ac:dyDescent="0.3">
      <c r="C11" s="19" t="s">
        <v>86</v>
      </c>
      <c r="D11" s="19" t="s">
        <v>87</v>
      </c>
      <c r="E11" s="19" t="s">
        <v>88</v>
      </c>
      <c r="F11" s="19" t="s">
        <v>89</v>
      </c>
      <c r="G11" s="19" t="s">
        <v>7</v>
      </c>
      <c r="H11" s="19" t="s">
        <v>90</v>
      </c>
      <c r="I11" s="19" t="b">
        <v>1</v>
      </c>
      <c r="J11" s="20">
        <v>6</v>
      </c>
    </row>
    <row r="12" spans="1:13" x14ac:dyDescent="0.3">
      <c r="A12" s="7" t="s">
        <v>27</v>
      </c>
      <c r="C12" s="19" t="s">
        <v>91</v>
      </c>
      <c r="D12" s="19" t="s">
        <v>92</v>
      </c>
      <c r="E12" s="19" t="s">
        <v>93</v>
      </c>
      <c r="F12" s="19" t="s">
        <v>94</v>
      </c>
      <c r="G12" s="19" t="s">
        <v>7</v>
      </c>
      <c r="H12" s="19" t="s">
        <v>95</v>
      </c>
      <c r="I12" s="19" t="b">
        <v>1</v>
      </c>
      <c r="J12" s="20">
        <v>7</v>
      </c>
    </row>
    <row r="13" spans="1:13" x14ac:dyDescent="0.3">
      <c r="C13" s="19" t="s">
        <v>96</v>
      </c>
      <c r="D13" s="19" t="s">
        <v>97</v>
      </c>
      <c r="E13" s="19" t="s">
        <v>98</v>
      </c>
      <c r="F13" s="19" t="s">
        <v>99</v>
      </c>
      <c r="G13" s="19" t="s">
        <v>7</v>
      </c>
      <c r="H13" s="19" t="s">
        <v>100</v>
      </c>
      <c r="I13" s="19" t="b">
        <v>1</v>
      </c>
      <c r="J13" s="20">
        <v>8</v>
      </c>
    </row>
    <row r="14" spans="1:13" x14ac:dyDescent="0.3">
      <c r="A14" s="7" t="s">
        <v>34</v>
      </c>
      <c r="C14" s="19" t="s">
        <v>101</v>
      </c>
      <c r="D14" s="19" t="s">
        <v>102</v>
      </c>
      <c r="E14" s="19" t="s">
        <v>103</v>
      </c>
      <c r="F14" s="19" t="s">
        <v>104</v>
      </c>
      <c r="G14" s="19" t="s">
        <v>7</v>
      </c>
      <c r="H14" s="19" t="s">
        <v>105</v>
      </c>
      <c r="I14" s="19" t="b">
        <v>1</v>
      </c>
      <c r="J14" s="20">
        <v>9</v>
      </c>
    </row>
    <row r="15" spans="1:13" x14ac:dyDescent="0.3">
      <c r="C15" s="19" t="s">
        <v>106</v>
      </c>
      <c r="D15" s="19" t="s">
        <v>107</v>
      </c>
      <c r="E15" s="19" t="s">
        <v>108</v>
      </c>
      <c r="F15" s="19" t="s">
        <v>109</v>
      </c>
      <c r="G15" s="19" t="s">
        <v>7</v>
      </c>
      <c r="H15" s="19" t="s">
        <v>110</v>
      </c>
      <c r="I15" s="19" t="b">
        <v>1</v>
      </c>
      <c r="J15" s="20">
        <v>10</v>
      </c>
    </row>
    <row r="16" spans="1:13" x14ac:dyDescent="0.3">
      <c r="A16" s="7" t="s">
        <v>41</v>
      </c>
      <c r="C16" s="19" t="s">
        <v>11</v>
      </c>
      <c r="D16" s="19" t="s">
        <v>12</v>
      </c>
      <c r="E16" s="19" t="s">
        <v>111</v>
      </c>
      <c r="F16" s="19" t="s">
        <v>112</v>
      </c>
      <c r="G16" s="19" t="s">
        <v>113</v>
      </c>
      <c r="H16" s="19" t="s">
        <v>114</v>
      </c>
      <c r="I16" s="19" t="b">
        <v>1</v>
      </c>
      <c r="J16" s="20">
        <v>11</v>
      </c>
    </row>
    <row r="17" spans="1:12" x14ac:dyDescent="0.3">
      <c r="C17" s="19" t="s">
        <v>115</v>
      </c>
      <c r="D17" s="19" t="s">
        <v>116</v>
      </c>
      <c r="E17" s="19" t="s">
        <v>117</v>
      </c>
      <c r="F17" s="19" t="s">
        <v>118</v>
      </c>
      <c r="G17" s="19"/>
      <c r="H17" s="19" t="s">
        <v>119</v>
      </c>
      <c r="I17" s="19" t="b">
        <v>1</v>
      </c>
      <c r="J17" s="20">
        <v>12</v>
      </c>
    </row>
    <row r="18" spans="1:12" x14ac:dyDescent="0.3">
      <c r="A18" s="7" t="s">
        <v>48</v>
      </c>
      <c r="C18" s="19" t="s">
        <v>120</v>
      </c>
      <c r="D18" s="19" t="s">
        <v>121</v>
      </c>
      <c r="E18" s="19" t="s">
        <v>122</v>
      </c>
      <c r="F18" s="19" t="s">
        <v>123</v>
      </c>
      <c r="G18" s="19"/>
      <c r="H18" s="19" t="s">
        <v>85</v>
      </c>
      <c r="I18" s="19" t="b">
        <v>1</v>
      </c>
      <c r="J18" s="20">
        <v>13</v>
      </c>
    </row>
    <row r="19" spans="1:12" x14ac:dyDescent="0.3">
      <c r="C19" s="19" t="s">
        <v>124</v>
      </c>
      <c r="D19" s="19" t="s">
        <v>125</v>
      </c>
      <c r="E19" s="19" t="s">
        <v>126</v>
      </c>
      <c r="F19" s="19" t="s">
        <v>127</v>
      </c>
      <c r="G19" s="19" t="s">
        <v>113</v>
      </c>
      <c r="H19" s="19" t="s">
        <v>128</v>
      </c>
      <c r="I19" s="19" t="b">
        <v>1</v>
      </c>
      <c r="J19" s="20">
        <v>14</v>
      </c>
    </row>
    <row r="20" spans="1:12" x14ac:dyDescent="0.3">
      <c r="A20" s="7" t="s">
        <v>49</v>
      </c>
      <c r="C20" s="19" t="s">
        <v>129</v>
      </c>
      <c r="D20" s="19" t="s">
        <v>130</v>
      </c>
      <c r="E20" s="19" t="s">
        <v>131</v>
      </c>
      <c r="F20" s="19" t="s">
        <v>132</v>
      </c>
      <c r="G20" s="19" t="s">
        <v>113</v>
      </c>
      <c r="H20" s="19" t="s">
        <v>133</v>
      </c>
      <c r="I20" s="19" t="b">
        <v>1</v>
      </c>
      <c r="J20" s="20">
        <v>15</v>
      </c>
    </row>
    <row r="21" spans="1:12" x14ac:dyDescent="0.3">
      <c r="C21" s="19" t="s">
        <v>134</v>
      </c>
      <c r="D21" s="19" t="s">
        <v>135</v>
      </c>
      <c r="E21" s="19" t="s">
        <v>136</v>
      </c>
      <c r="F21" s="19" t="s">
        <v>137</v>
      </c>
      <c r="G21" s="19" t="s">
        <v>113</v>
      </c>
      <c r="H21" s="19" t="s">
        <v>138</v>
      </c>
      <c r="I21" s="19" t="b">
        <v>1</v>
      </c>
      <c r="J21" s="20">
        <v>16</v>
      </c>
    </row>
    <row r="22" spans="1:12" x14ac:dyDescent="0.3">
      <c r="A22" s="7" t="s">
        <v>50</v>
      </c>
      <c r="C22" s="19" t="s">
        <v>139</v>
      </c>
      <c r="D22" s="19" t="s">
        <v>140</v>
      </c>
      <c r="E22" s="19" t="s">
        <v>141</v>
      </c>
      <c r="F22" s="19" t="s">
        <v>142</v>
      </c>
      <c r="G22" s="19" t="s">
        <v>113</v>
      </c>
      <c r="H22" s="19" t="s">
        <v>143</v>
      </c>
      <c r="I22" s="19" t="b">
        <v>1</v>
      </c>
      <c r="J22" s="20">
        <v>17</v>
      </c>
    </row>
    <row r="23" spans="1:12" x14ac:dyDescent="0.3">
      <c r="C23" s="19" t="s">
        <v>144</v>
      </c>
      <c r="D23" s="19" t="s">
        <v>145</v>
      </c>
      <c r="E23" s="19" t="s">
        <v>146</v>
      </c>
      <c r="F23" s="19" t="s">
        <v>147</v>
      </c>
      <c r="G23" s="19" t="s">
        <v>113</v>
      </c>
      <c r="H23" s="19" t="s">
        <v>148</v>
      </c>
      <c r="I23" s="19" t="b">
        <v>1</v>
      </c>
      <c r="J23" s="20">
        <v>18</v>
      </c>
    </row>
    <row r="24" spans="1:12" x14ac:dyDescent="0.3">
      <c r="A24" s="7" t="s">
        <v>51</v>
      </c>
      <c r="C24" s="19" t="s">
        <v>15</v>
      </c>
      <c r="D24" s="19" t="s">
        <v>16</v>
      </c>
      <c r="E24" s="19" t="s">
        <v>149</v>
      </c>
      <c r="F24" s="19" t="s">
        <v>150</v>
      </c>
      <c r="G24" s="19" t="s">
        <v>151</v>
      </c>
      <c r="H24" s="19" t="s">
        <v>152</v>
      </c>
      <c r="I24" s="19" t="b">
        <v>1</v>
      </c>
      <c r="J24" s="20">
        <v>19</v>
      </c>
    </row>
    <row r="25" spans="1:12" x14ac:dyDescent="0.3">
      <c r="C25" s="19" t="s">
        <v>18</v>
      </c>
      <c r="D25" s="19" t="s">
        <v>19</v>
      </c>
      <c r="E25" s="19" t="s">
        <v>153</v>
      </c>
      <c r="F25" s="19" t="s">
        <v>154</v>
      </c>
      <c r="G25" s="19" t="s">
        <v>155</v>
      </c>
      <c r="H25" s="19" t="s">
        <v>156</v>
      </c>
      <c r="I25" s="19" t="b">
        <v>1</v>
      </c>
      <c r="J25" s="20">
        <v>20</v>
      </c>
    </row>
    <row r="26" spans="1:12" x14ac:dyDescent="0.3">
      <c r="A26" s="7" t="s">
        <v>52</v>
      </c>
      <c r="C26" s="19" t="s">
        <v>157</v>
      </c>
      <c r="D26" s="19" t="s">
        <v>158</v>
      </c>
      <c r="E26" s="19" t="s">
        <v>159</v>
      </c>
      <c r="F26" s="19" t="s">
        <v>160</v>
      </c>
      <c r="G26" s="19" t="s">
        <v>155</v>
      </c>
      <c r="H26" s="19" t="s">
        <v>161</v>
      </c>
      <c r="I26" s="19" t="b">
        <v>1</v>
      </c>
      <c r="J26" s="20">
        <v>21</v>
      </c>
      <c r="L26" s="9"/>
    </row>
    <row r="27" spans="1:12" x14ac:dyDescent="0.3">
      <c r="C27" s="19" t="s">
        <v>29</v>
      </c>
      <c r="D27" s="19" t="s">
        <v>30</v>
      </c>
      <c r="E27" s="19" t="s">
        <v>162</v>
      </c>
      <c r="F27" s="19" t="s">
        <v>163</v>
      </c>
      <c r="G27" s="19" t="s">
        <v>164</v>
      </c>
      <c r="H27" s="19" t="s">
        <v>165</v>
      </c>
      <c r="I27" s="19" t="b">
        <v>1</v>
      </c>
      <c r="J27" s="20">
        <v>22</v>
      </c>
    </row>
    <row r="28" spans="1:12" x14ac:dyDescent="0.3">
      <c r="A28" s="7" t="s">
        <v>53</v>
      </c>
      <c r="C28" s="19" t="s">
        <v>166</v>
      </c>
      <c r="D28" s="19" t="s">
        <v>167</v>
      </c>
      <c r="E28" s="19" t="s">
        <v>168</v>
      </c>
      <c r="F28" s="19" t="s">
        <v>169</v>
      </c>
      <c r="G28" s="19" t="s">
        <v>164</v>
      </c>
      <c r="H28" s="19" t="s">
        <v>170</v>
      </c>
      <c r="I28" s="19" t="b">
        <v>1</v>
      </c>
      <c r="J28" s="20">
        <v>23</v>
      </c>
    </row>
    <row r="29" spans="1:12" x14ac:dyDescent="0.3">
      <c r="C29" s="19" t="s">
        <v>171</v>
      </c>
      <c r="D29" s="19" t="s">
        <v>172</v>
      </c>
      <c r="E29" s="19" t="s">
        <v>173</v>
      </c>
      <c r="F29" s="19" t="s">
        <v>174</v>
      </c>
      <c r="G29" s="19" t="s">
        <v>164</v>
      </c>
      <c r="H29" s="19" t="s">
        <v>175</v>
      </c>
      <c r="I29" s="19" t="b">
        <v>1</v>
      </c>
      <c r="J29" s="20">
        <v>24</v>
      </c>
    </row>
    <row r="30" spans="1:12" x14ac:dyDescent="0.3">
      <c r="C30" s="19" t="s">
        <v>176</v>
      </c>
      <c r="D30" s="19" t="s">
        <v>177</v>
      </c>
      <c r="E30" s="19" t="s">
        <v>178</v>
      </c>
      <c r="F30" s="19" t="s">
        <v>179</v>
      </c>
      <c r="G30" s="19" t="s">
        <v>164</v>
      </c>
      <c r="H30" s="19" t="s">
        <v>180</v>
      </c>
      <c r="I30" s="19" t="b">
        <v>1</v>
      </c>
      <c r="J30" s="20">
        <v>25</v>
      </c>
    </row>
    <row r="31" spans="1:12" x14ac:dyDescent="0.3">
      <c r="C31" s="19" t="s">
        <v>181</v>
      </c>
      <c r="D31" s="19" t="s">
        <v>182</v>
      </c>
      <c r="E31" s="19" t="s">
        <v>183</v>
      </c>
      <c r="F31" s="19" t="s">
        <v>184</v>
      </c>
      <c r="G31" s="19" t="s">
        <v>164</v>
      </c>
      <c r="H31" s="19" t="s">
        <v>185</v>
      </c>
      <c r="I31" s="19" t="b">
        <v>1</v>
      </c>
      <c r="J31" s="20">
        <v>26</v>
      </c>
    </row>
    <row r="32" spans="1:12" x14ac:dyDescent="0.3">
      <c r="C32" s="19" t="s">
        <v>186</v>
      </c>
      <c r="D32" s="19" t="s">
        <v>187</v>
      </c>
      <c r="E32" s="19" t="s">
        <v>188</v>
      </c>
      <c r="F32" s="19" t="s">
        <v>189</v>
      </c>
      <c r="G32" s="19" t="s">
        <v>164</v>
      </c>
      <c r="H32" s="19" t="s">
        <v>190</v>
      </c>
      <c r="I32" s="19" t="b">
        <v>1</v>
      </c>
      <c r="J32" s="20">
        <v>27</v>
      </c>
    </row>
    <row r="33" spans="3:10" x14ac:dyDescent="0.3">
      <c r="C33" s="19" t="s">
        <v>191</v>
      </c>
      <c r="D33" s="19" t="s">
        <v>192</v>
      </c>
      <c r="E33" s="19" t="s">
        <v>193</v>
      </c>
      <c r="F33" s="19" t="s">
        <v>194</v>
      </c>
      <c r="G33" s="19" t="s">
        <v>164</v>
      </c>
      <c r="H33" s="19" t="s">
        <v>1572</v>
      </c>
      <c r="I33" s="19" t="b">
        <v>1</v>
      </c>
      <c r="J33" s="20">
        <v>28</v>
      </c>
    </row>
    <row r="34" spans="3:10" x14ac:dyDescent="0.3">
      <c r="C34" s="19" t="s">
        <v>195</v>
      </c>
      <c r="D34" s="19" t="s">
        <v>196</v>
      </c>
      <c r="E34" s="19" t="s">
        <v>197</v>
      </c>
      <c r="F34" s="19" t="s">
        <v>198</v>
      </c>
      <c r="G34" s="19" t="s">
        <v>155</v>
      </c>
      <c r="H34" s="19" t="s">
        <v>199</v>
      </c>
      <c r="I34" s="19" t="b">
        <v>1</v>
      </c>
      <c r="J34" s="20">
        <v>29</v>
      </c>
    </row>
    <row r="35" spans="3:10" x14ac:dyDescent="0.3">
      <c r="C35" s="19" t="s">
        <v>200</v>
      </c>
      <c r="D35" s="19" t="s">
        <v>201</v>
      </c>
      <c r="E35" s="19" t="s">
        <v>202</v>
      </c>
      <c r="F35" s="19" t="s">
        <v>203</v>
      </c>
      <c r="G35" s="19" t="s">
        <v>155</v>
      </c>
      <c r="H35" s="19" t="s">
        <v>204</v>
      </c>
      <c r="I35" s="19" t="b">
        <v>1</v>
      </c>
      <c r="J35" s="20">
        <v>30</v>
      </c>
    </row>
    <row r="36" spans="3:10" x14ac:dyDescent="0.3">
      <c r="C36" s="19" t="s">
        <v>205</v>
      </c>
      <c r="D36" s="19" t="s">
        <v>206</v>
      </c>
      <c r="E36" s="19" t="s">
        <v>207</v>
      </c>
      <c r="F36" s="19" t="s">
        <v>208</v>
      </c>
      <c r="G36" s="19" t="s">
        <v>155</v>
      </c>
      <c r="H36" s="19" t="s">
        <v>209</v>
      </c>
      <c r="I36" s="19" t="b">
        <v>1</v>
      </c>
      <c r="J36" s="20">
        <v>31</v>
      </c>
    </row>
    <row r="37" spans="3:10" x14ac:dyDescent="0.3">
      <c r="C37" s="19" t="s">
        <v>210</v>
      </c>
      <c r="D37" s="19" t="s">
        <v>211</v>
      </c>
      <c r="E37" s="19" t="s">
        <v>212</v>
      </c>
      <c r="F37" s="19" t="s">
        <v>213</v>
      </c>
      <c r="G37" s="19" t="s">
        <v>155</v>
      </c>
      <c r="H37" s="19" t="s">
        <v>214</v>
      </c>
      <c r="I37" s="19" t="b">
        <v>1</v>
      </c>
      <c r="J37" s="20">
        <v>32</v>
      </c>
    </row>
    <row r="38" spans="3:10" x14ac:dyDescent="0.3">
      <c r="C38" s="19" t="s">
        <v>215</v>
      </c>
      <c r="D38" s="19" t="s">
        <v>216</v>
      </c>
      <c r="E38" s="19" t="s">
        <v>217</v>
      </c>
      <c r="F38" s="19" t="s">
        <v>218</v>
      </c>
      <c r="G38" s="19" t="s">
        <v>151</v>
      </c>
      <c r="H38" s="19" t="s">
        <v>219</v>
      </c>
      <c r="I38" s="19" t="b">
        <v>1</v>
      </c>
      <c r="J38" s="20">
        <v>33</v>
      </c>
    </row>
    <row r="39" spans="3:10" x14ac:dyDescent="0.3">
      <c r="C39" s="19" t="s">
        <v>32</v>
      </c>
      <c r="D39" s="19" t="s">
        <v>33</v>
      </c>
      <c r="E39" s="19" t="s">
        <v>220</v>
      </c>
      <c r="F39" s="19" t="s">
        <v>221</v>
      </c>
      <c r="G39" s="19" t="s">
        <v>222</v>
      </c>
      <c r="H39" s="19" t="s">
        <v>223</v>
      </c>
      <c r="I39" s="19" t="b">
        <v>1</v>
      </c>
      <c r="J39" s="20">
        <v>34</v>
      </c>
    </row>
    <row r="40" spans="3:10" x14ac:dyDescent="0.3">
      <c r="C40" s="19" t="s">
        <v>224</v>
      </c>
      <c r="D40" s="19" t="s">
        <v>225</v>
      </c>
      <c r="E40" s="19" t="s">
        <v>226</v>
      </c>
      <c r="F40" s="19" t="s">
        <v>227</v>
      </c>
      <c r="G40" s="19" t="s">
        <v>222</v>
      </c>
      <c r="H40" s="19" t="s">
        <v>228</v>
      </c>
      <c r="I40" s="19" t="b">
        <v>1</v>
      </c>
      <c r="J40" s="20">
        <v>35</v>
      </c>
    </row>
    <row r="41" spans="3:10" x14ac:dyDescent="0.3">
      <c r="C41" s="19" t="s">
        <v>229</v>
      </c>
      <c r="D41" s="19" t="s">
        <v>230</v>
      </c>
      <c r="E41" s="19" t="s">
        <v>231</v>
      </c>
      <c r="F41" s="19" t="s">
        <v>232</v>
      </c>
      <c r="G41" s="19" t="s">
        <v>151</v>
      </c>
      <c r="H41" s="19" t="s">
        <v>233</v>
      </c>
      <c r="I41" s="19" t="b">
        <v>1</v>
      </c>
      <c r="J41" s="20">
        <v>36</v>
      </c>
    </row>
    <row r="42" spans="3:10" x14ac:dyDescent="0.3">
      <c r="C42" s="19" t="s">
        <v>234</v>
      </c>
      <c r="D42" s="19" t="s">
        <v>235</v>
      </c>
      <c r="E42" s="19" t="s">
        <v>236</v>
      </c>
      <c r="F42" s="19" t="s">
        <v>237</v>
      </c>
      <c r="G42" s="19" t="s">
        <v>151</v>
      </c>
      <c r="H42" s="19" t="s">
        <v>238</v>
      </c>
      <c r="I42" s="19" t="b">
        <v>1</v>
      </c>
      <c r="J42" s="20">
        <v>37</v>
      </c>
    </row>
    <row r="43" spans="3:10" x14ac:dyDescent="0.3">
      <c r="C43" s="19" t="s">
        <v>239</v>
      </c>
      <c r="D43" s="19" t="s">
        <v>240</v>
      </c>
      <c r="E43" s="19" t="s">
        <v>241</v>
      </c>
      <c r="F43" s="19" t="s">
        <v>242</v>
      </c>
      <c r="G43" s="19" t="s">
        <v>151</v>
      </c>
      <c r="H43" s="19" t="s">
        <v>243</v>
      </c>
      <c r="I43" s="19" t="b">
        <v>1</v>
      </c>
      <c r="J43" s="20">
        <v>38</v>
      </c>
    </row>
    <row r="44" spans="3:10" x14ac:dyDescent="0.3">
      <c r="C44" s="19" t="s">
        <v>22</v>
      </c>
      <c r="D44" s="19" t="s">
        <v>23</v>
      </c>
      <c r="E44" s="19" t="s">
        <v>244</v>
      </c>
      <c r="F44" s="19" t="s">
        <v>245</v>
      </c>
      <c r="G44" s="19" t="s">
        <v>246</v>
      </c>
      <c r="H44" s="19" t="s">
        <v>247</v>
      </c>
      <c r="I44" s="19" t="b">
        <v>1</v>
      </c>
      <c r="J44" s="20">
        <v>39</v>
      </c>
    </row>
    <row r="45" spans="3:10" x14ac:dyDescent="0.3">
      <c r="C45" s="19" t="s">
        <v>248</v>
      </c>
      <c r="D45" s="19" t="s">
        <v>249</v>
      </c>
      <c r="E45" s="19" t="s">
        <v>250</v>
      </c>
      <c r="F45" s="19" t="s">
        <v>251</v>
      </c>
      <c r="G45" s="19" t="s">
        <v>246</v>
      </c>
      <c r="H45" s="19" t="s">
        <v>252</v>
      </c>
      <c r="I45" s="19" t="b">
        <v>1</v>
      </c>
      <c r="J45" s="20">
        <v>40</v>
      </c>
    </row>
    <row r="46" spans="3:10" x14ac:dyDescent="0.3">
      <c r="C46" s="19" t="s">
        <v>253</v>
      </c>
      <c r="D46" s="19" t="s">
        <v>254</v>
      </c>
      <c r="E46" s="19" t="s">
        <v>255</v>
      </c>
      <c r="F46" s="19" t="s">
        <v>256</v>
      </c>
      <c r="G46" s="19" t="s">
        <v>246</v>
      </c>
      <c r="H46" s="19" t="s">
        <v>257</v>
      </c>
      <c r="I46" s="19" t="b">
        <v>1</v>
      </c>
      <c r="J46" s="20">
        <v>41</v>
      </c>
    </row>
    <row r="47" spans="3:10" x14ac:dyDescent="0.3">
      <c r="C47" s="19" t="s">
        <v>258</v>
      </c>
      <c r="D47" s="19" t="s">
        <v>259</v>
      </c>
      <c r="E47" s="19" t="s">
        <v>260</v>
      </c>
      <c r="F47" s="19" t="s">
        <v>261</v>
      </c>
      <c r="G47" s="19" t="s">
        <v>246</v>
      </c>
      <c r="H47" s="19" t="s">
        <v>262</v>
      </c>
      <c r="I47" s="19" t="b">
        <v>1</v>
      </c>
      <c r="J47" s="20">
        <v>42</v>
      </c>
    </row>
    <row r="48" spans="3:10" x14ac:dyDescent="0.3">
      <c r="C48" s="19" t="s">
        <v>263</v>
      </c>
      <c r="D48" s="19" t="s">
        <v>264</v>
      </c>
      <c r="E48" s="19" t="s">
        <v>265</v>
      </c>
      <c r="F48" s="19" t="s">
        <v>266</v>
      </c>
      <c r="G48" s="19" t="s">
        <v>246</v>
      </c>
      <c r="H48" s="19" t="s">
        <v>267</v>
      </c>
      <c r="I48" s="19" t="b">
        <v>1</v>
      </c>
      <c r="J48" s="20">
        <v>43</v>
      </c>
    </row>
    <row r="49" spans="3:10" x14ac:dyDescent="0.3">
      <c r="C49" s="19" t="s">
        <v>268</v>
      </c>
      <c r="D49" s="19" t="s">
        <v>269</v>
      </c>
      <c r="E49" s="19" t="s">
        <v>270</v>
      </c>
      <c r="F49" s="19" t="s">
        <v>271</v>
      </c>
      <c r="G49" s="19" t="s">
        <v>246</v>
      </c>
      <c r="H49" s="19" t="s">
        <v>272</v>
      </c>
      <c r="I49" s="19" t="b">
        <v>1</v>
      </c>
      <c r="J49" s="20">
        <v>44</v>
      </c>
    </row>
    <row r="50" spans="3:10" x14ac:dyDescent="0.3">
      <c r="C50" s="19" t="s">
        <v>273</v>
      </c>
      <c r="D50" s="19" t="s">
        <v>274</v>
      </c>
      <c r="E50" s="19" t="s">
        <v>275</v>
      </c>
      <c r="F50" s="19" t="s">
        <v>276</v>
      </c>
      <c r="G50" s="19" t="s">
        <v>246</v>
      </c>
      <c r="H50" s="19" t="s">
        <v>277</v>
      </c>
      <c r="I50" s="19" t="b">
        <v>1</v>
      </c>
      <c r="J50" s="20">
        <v>45</v>
      </c>
    </row>
    <row r="51" spans="3:10" x14ac:dyDescent="0.3">
      <c r="C51" s="19" t="s">
        <v>278</v>
      </c>
      <c r="D51" s="19" t="s">
        <v>279</v>
      </c>
      <c r="E51" s="19" t="s">
        <v>280</v>
      </c>
      <c r="F51" s="19" t="s">
        <v>281</v>
      </c>
      <c r="G51" s="19" t="s">
        <v>246</v>
      </c>
      <c r="H51" s="19" t="s">
        <v>282</v>
      </c>
      <c r="I51" s="19" t="b">
        <v>1</v>
      </c>
      <c r="J51" s="20">
        <v>46</v>
      </c>
    </row>
    <row r="52" spans="3:10" x14ac:dyDescent="0.3">
      <c r="C52" s="19" t="s">
        <v>283</v>
      </c>
      <c r="D52" s="19" t="s">
        <v>284</v>
      </c>
      <c r="E52" s="19" t="s">
        <v>285</v>
      </c>
      <c r="F52" s="19" t="s">
        <v>286</v>
      </c>
      <c r="G52" s="19" t="s">
        <v>246</v>
      </c>
      <c r="H52" s="19" t="s">
        <v>287</v>
      </c>
      <c r="I52" s="19" t="b">
        <v>1</v>
      </c>
      <c r="J52" s="20">
        <v>47</v>
      </c>
    </row>
    <row r="53" spans="3:10" x14ac:dyDescent="0.3">
      <c r="C53" s="19" t="s">
        <v>36</v>
      </c>
      <c r="D53" s="19" t="s">
        <v>37</v>
      </c>
      <c r="E53" s="19" t="s">
        <v>288</v>
      </c>
      <c r="F53" s="19" t="s">
        <v>289</v>
      </c>
      <c r="G53" s="19" t="s">
        <v>290</v>
      </c>
      <c r="H53" s="19" t="s">
        <v>291</v>
      </c>
      <c r="I53" s="19" t="b">
        <v>1</v>
      </c>
      <c r="J53" s="20">
        <v>48</v>
      </c>
    </row>
    <row r="54" spans="3:10" x14ac:dyDescent="0.3">
      <c r="C54" s="19" t="s">
        <v>292</v>
      </c>
      <c r="D54" s="19" t="s">
        <v>293</v>
      </c>
      <c r="E54" s="19" t="s">
        <v>294</v>
      </c>
      <c r="F54" s="19" t="s">
        <v>295</v>
      </c>
      <c r="G54" s="19" t="s">
        <v>290</v>
      </c>
      <c r="H54" s="19" t="s">
        <v>296</v>
      </c>
      <c r="I54" s="19" t="b">
        <v>1</v>
      </c>
      <c r="J54" s="20">
        <v>49</v>
      </c>
    </row>
    <row r="55" spans="3:10" x14ac:dyDescent="0.3">
      <c r="C55" s="19" t="s">
        <v>297</v>
      </c>
      <c r="D55" s="19" t="s">
        <v>298</v>
      </c>
      <c r="E55" s="19" t="s">
        <v>299</v>
      </c>
      <c r="F55" s="19" t="s">
        <v>300</v>
      </c>
      <c r="G55" s="19" t="s">
        <v>290</v>
      </c>
      <c r="H55" s="19" t="s">
        <v>301</v>
      </c>
      <c r="I55" s="19" t="b">
        <v>1</v>
      </c>
      <c r="J55" s="20">
        <v>50</v>
      </c>
    </row>
    <row r="56" spans="3:10" x14ac:dyDescent="0.3">
      <c r="C56" s="19" t="s">
        <v>302</v>
      </c>
      <c r="D56" s="19" t="s">
        <v>303</v>
      </c>
      <c r="E56" s="19" t="s">
        <v>304</v>
      </c>
      <c r="F56" s="19" t="s">
        <v>305</v>
      </c>
      <c r="G56" s="19" t="s">
        <v>290</v>
      </c>
      <c r="H56" s="19" t="s">
        <v>306</v>
      </c>
      <c r="I56" s="19" t="b">
        <v>1</v>
      </c>
      <c r="J56" s="20">
        <v>51</v>
      </c>
    </row>
    <row r="57" spans="3:10" x14ac:dyDescent="0.3">
      <c r="C57" s="19" t="s">
        <v>307</v>
      </c>
      <c r="D57" s="19" t="s">
        <v>308</v>
      </c>
      <c r="E57" s="19" t="s">
        <v>1590</v>
      </c>
      <c r="F57" s="19" t="s">
        <v>309</v>
      </c>
      <c r="G57" s="19" t="s">
        <v>290</v>
      </c>
      <c r="H57" s="19" t="s">
        <v>310</v>
      </c>
      <c r="I57" s="19" t="b">
        <v>1</v>
      </c>
      <c r="J57" s="20">
        <v>52</v>
      </c>
    </row>
    <row r="58" spans="3:10" x14ac:dyDescent="0.3">
      <c r="C58" s="19" t="s">
        <v>311</v>
      </c>
      <c r="D58" s="19" t="s">
        <v>312</v>
      </c>
      <c r="E58" s="19" t="s">
        <v>313</v>
      </c>
      <c r="F58" s="19" t="s">
        <v>314</v>
      </c>
      <c r="G58" s="19" t="s">
        <v>290</v>
      </c>
      <c r="H58" s="19" t="s">
        <v>315</v>
      </c>
      <c r="I58" s="19" t="b">
        <v>1</v>
      </c>
      <c r="J58" s="20">
        <v>53</v>
      </c>
    </row>
    <row r="59" spans="3:10" x14ac:dyDescent="0.3">
      <c r="C59" s="19" t="s">
        <v>1162</v>
      </c>
      <c r="D59" s="19" t="s">
        <v>1582</v>
      </c>
      <c r="E59" s="19" t="s">
        <v>1583</v>
      </c>
      <c r="F59" s="19" t="s">
        <v>1584</v>
      </c>
      <c r="G59" s="19" t="s">
        <v>290</v>
      </c>
      <c r="H59" s="19" t="s">
        <v>1589</v>
      </c>
      <c r="I59" s="19" t="b">
        <v>1</v>
      </c>
      <c r="J59" s="20">
        <v>54</v>
      </c>
    </row>
    <row r="60" spans="3:10" x14ac:dyDescent="0.3">
      <c r="C60" s="19" t="s">
        <v>1164</v>
      </c>
      <c r="D60" s="19" t="s">
        <v>1585</v>
      </c>
      <c r="E60" s="19" t="s">
        <v>1586</v>
      </c>
      <c r="F60" s="19" t="s">
        <v>1587</v>
      </c>
      <c r="G60" s="19" t="s">
        <v>290</v>
      </c>
      <c r="H60" s="19" t="s">
        <v>1588</v>
      </c>
      <c r="I60" s="19" t="b">
        <v>1</v>
      </c>
      <c r="J60" s="20">
        <v>55</v>
      </c>
    </row>
    <row r="61" spans="3:10" x14ac:dyDescent="0.3">
      <c r="C61" s="19" t="s">
        <v>316</v>
      </c>
      <c r="D61" s="19" t="s">
        <v>317</v>
      </c>
      <c r="E61" s="19" t="s">
        <v>318</v>
      </c>
      <c r="F61" s="19" t="s">
        <v>319</v>
      </c>
      <c r="G61" s="19" t="s">
        <v>246</v>
      </c>
      <c r="H61" s="19" t="s">
        <v>320</v>
      </c>
      <c r="I61" s="19" t="b">
        <v>1</v>
      </c>
      <c r="J61" s="20">
        <v>56</v>
      </c>
    </row>
    <row r="62" spans="3:10" x14ac:dyDescent="0.3">
      <c r="C62" s="19" t="s">
        <v>321</v>
      </c>
      <c r="D62" s="19" t="s">
        <v>322</v>
      </c>
      <c r="E62" s="19" t="s">
        <v>323</v>
      </c>
      <c r="F62" s="19" t="s">
        <v>324</v>
      </c>
      <c r="G62" s="19" t="s">
        <v>246</v>
      </c>
      <c r="H62" s="19" t="s">
        <v>325</v>
      </c>
      <c r="I62" s="19" t="b">
        <v>1</v>
      </c>
      <c r="J62" s="20">
        <v>57</v>
      </c>
    </row>
    <row r="63" spans="3:10" x14ac:dyDescent="0.3">
      <c r="C63" s="19" t="s">
        <v>326</v>
      </c>
      <c r="D63" s="19" t="s">
        <v>327</v>
      </c>
      <c r="E63" s="19" t="s">
        <v>328</v>
      </c>
      <c r="F63" s="19" t="s">
        <v>329</v>
      </c>
      <c r="G63" s="19" t="s">
        <v>246</v>
      </c>
      <c r="H63" s="19" t="s">
        <v>330</v>
      </c>
      <c r="I63" s="19" t="b">
        <v>1</v>
      </c>
      <c r="J63" s="20">
        <v>58</v>
      </c>
    </row>
    <row r="64" spans="3:10" x14ac:dyDescent="0.3">
      <c r="C64" s="19" t="s">
        <v>331</v>
      </c>
      <c r="D64" s="19" t="s">
        <v>332</v>
      </c>
      <c r="E64" s="19" t="s">
        <v>333</v>
      </c>
      <c r="F64" s="19" t="s">
        <v>334</v>
      </c>
      <c r="G64" s="19" t="s">
        <v>151</v>
      </c>
      <c r="H64" s="19" t="s">
        <v>335</v>
      </c>
      <c r="I64" s="19" t="b">
        <v>1</v>
      </c>
      <c r="J64" s="20">
        <v>59</v>
      </c>
    </row>
    <row r="65" spans="3:10" x14ac:dyDescent="0.3">
      <c r="C65" s="19" t="s">
        <v>336</v>
      </c>
      <c r="D65" s="19" t="s">
        <v>337</v>
      </c>
      <c r="E65" s="19" t="s">
        <v>338</v>
      </c>
      <c r="F65" s="19" t="s">
        <v>339</v>
      </c>
      <c r="G65" s="19" t="s">
        <v>151</v>
      </c>
      <c r="H65" s="19" t="s">
        <v>340</v>
      </c>
      <c r="I65" s="19" t="b">
        <v>1</v>
      </c>
      <c r="J65" s="20">
        <v>60</v>
      </c>
    </row>
    <row r="66" spans="3:10" x14ac:dyDescent="0.3">
      <c r="C66" s="19" t="s">
        <v>341</v>
      </c>
      <c r="D66" s="19" t="s">
        <v>342</v>
      </c>
      <c r="E66" s="19" t="s">
        <v>343</v>
      </c>
      <c r="F66" s="19" t="s">
        <v>344</v>
      </c>
      <c r="G66" s="19" t="s">
        <v>151</v>
      </c>
      <c r="H66" s="19" t="s">
        <v>345</v>
      </c>
      <c r="I66" s="19" t="b">
        <v>1</v>
      </c>
      <c r="J66" s="20">
        <v>61</v>
      </c>
    </row>
    <row r="67" spans="3:10" x14ac:dyDescent="0.3">
      <c r="C67" s="19" t="s">
        <v>346</v>
      </c>
      <c r="D67" s="19" t="s">
        <v>347</v>
      </c>
      <c r="E67" s="19" t="s">
        <v>348</v>
      </c>
      <c r="F67" s="19" t="s">
        <v>349</v>
      </c>
      <c r="G67" s="19" t="s">
        <v>151</v>
      </c>
      <c r="H67" s="19" t="s">
        <v>350</v>
      </c>
      <c r="I67" s="19" t="b">
        <v>1</v>
      </c>
      <c r="J67" s="20">
        <v>62</v>
      </c>
    </row>
    <row r="68" spans="3:10" x14ac:dyDescent="0.3">
      <c r="C68" s="19" t="s">
        <v>25</v>
      </c>
      <c r="D68" s="19" t="s">
        <v>26</v>
      </c>
      <c r="E68" s="19" t="s">
        <v>351</v>
      </c>
      <c r="F68" s="19" t="s">
        <v>352</v>
      </c>
      <c r="G68" s="19" t="s">
        <v>353</v>
      </c>
      <c r="H68" s="19" t="s">
        <v>354</v>
      </c>
      <c r="I68" s="19" t="b">
        <v>1</v>
      </c>
      <c r="J68" s="20">
        <v>63</v>
      </c>
    </row>
    <row r="69" spans="3:10" x14ac:dyDescent="0.3">
      <c r="C69" s="19" t="s">
        <v>39</v>
      </c>
      <c r="D69" s="19" t="s">
        <v>40</v>
      </c>
      <c r="E69" s="19" t="s">
        <v>355</v>
      </c>
      <c r="F69" s="19" t="s">
        <v>356</v>
      </c>
      <c r="G69" s="19" t="s">
        <v>357</v>
      </c>
      <c r="H69" s="19" t="s">
        <v>358</v>
      </c>
      <c r="I69" s="19" t="b">
        <v>1</v>
      </c>
      <c r="J69" s="20">
        <v>64</v>
      </c>
    </row>
    <row r="70" spans="3:10" x14ac:dyDescent="0.3">
      <c r="C70" s="19" t="s">
        <v>359</v>
      </c>
      <c r="D70" s="19" t="s">
        <v>360</v>
      </c>
      <c r="E70" s="19" t="s">
        <v>361</v>
      </c>
      <c r="F70" s="19" t="s">
        <v>362</v>
      </c>
      <c r="G70" s="19" t="s">
        <v>357</v>
      </c>
      <c r="H70" s="19" t="s">
        <v>363</v>
      </c>
      <c r="I70" s="19" t="b">
        <v>1</v>
      </c>
      <c r="J70" s="20">
        <v>65</v>
      </c>
    </row>
    <row r="71" spans="3:10" x14ac:dyDescent="0.3">
      <c r="C71" s="19" t="s">
        <v>364</v>
      </c>
      <c r="D71" s="19" t="s">
        <v>365</v>
      </c>
      <c r="E71" s="19" t="s">
        <v>366</v>
      </c>
      <c r="F71" s="19" t="s">
        <v>367</v>
      </c>
      <c r="G71" s="19" t="s">
        <v>357</v>
      </c>
      <c r="H71" s="19" t="s">
        <v>368</v>
      </c>
      <c r="I71" s="19" t="b">
        <v>1</v>
      </c>
      <c r="J71" s="20">
        <v>66</v>
      </c>
    </row>
    <row r="72" spans="3:10" x14ac:dyDescent="0.3">
      <c r="C72" s="19" t="s">
        <v>369</v>
      </c>
      <c r="D72" s="19" t="s">
        <v>370</v>
      </c>
      <c r="E72" s="19" t="s">
        <v>371</v>
      </c>
      <c r="F72" s="19" t="s">
        <v>372</v>
      </c>
      <c r="G72" s="19" t="s">
        <v>357</v>
      </c>
      <c r="H72" s="19" t="s">
        <v>373</v>
      </c>
      <c r="I72" s="19" t="b">
        <v>1</v>
      </c>
      <c r="J72" s="20">
        <v>67</v>
      </c>
    </row>
    <row r="73" spans="3:10" x14ac:dyDescent="0.3">
      <c r="C73" s="19" t="s">
        <v>374</v>
      </c>
      <c r="D73" s="19" t="s">
        <v>375</v>
      </c>
      <c r="E73" s="19" t="s">
        <v>376</v>
      </c>
      <c r="F73" s="19" t="s">
        <v>377</v>
      </c>
      <c r="G73" s="19" t="s">
        <v>353</v>
      </c>
      <c r="H73" s="19" t="s">
        <v>378</v>
      </c>
      <c r="I73" s="19" t="b">
        <v>1</v>
      </c>
      <c r="J73" s="20">
        <v>68</v>
      </c>
    </row>
    <row r="74" spans="3:10" x14ac:dyDescent="0.3">
      <c r="C74" s="19" t="s">
        <v>43</v>
      </c>
      <c r="D74" s="19" t="s">
        <v>44</v>
      </c>
      <c r="E74" s="19" t="s">
        <v>379</v>
      </c>
      <c r="F74" s="19" t="s">
        <v>380</v>
      </c>
      <c r="G74" s="19" t="s">
        <v>381</v>
      </c>
      <c r="H74" s="19" t="s">
        <v>382</v>
      </c>
      <c r="I74" s="19" t="b">
        <v>1</v>
      </c>
      <c r="J74" s="20">
        <v>69</v>
      </c>
    </row>
    <row r="75" spans="3:10" x14ac:dyDescent="0.3">
      <c r="C75" s="19" t="s">
        <v>383</v>
      </c>
      <c r="D75" s="19" t="s">
        <v>384</v>
      </c>
      <c r="E75" s="19" t="s">
        <v>385</v>
      </c>
      <c r="F75" s="19" t="s">
        <v>386</v>
      </c>
      <c r="G75" s="19" t="s">
        <v>381</v>
      </c>
      <c r="H75" s="19" t="s">
        <v>387</v>
      </c>
      <c r="I75" s="19" t="b">
        <v>1</v>
      </c>
      <c r="J75" s="20">
        <v>70</v>
      </c>
    </row>
    <row r="76" spans="3:10" x14ac:dyDescent="0.3">
      <c r="C76" s="19" t="s">
        <v>388</v>
      </c>
      <c r="D76" s="19" t="s">
        <v>389</v>
      </c>
      <c r="E76" s="19" t="s">
        <v>390</v>
      </c>
      <c r="F76" s="19" t="s">
        <v>391</v>
      </c>
      <c r="G76" s="19" t="s">
        <v>353</v>
      </c>
      <c r="H76" s="19" t="s">
        <v>392</v>
      </c>
      <c r="I76" s="19" t="b">
        <v>1</v>
      </c>
      <c r="J76" s="20">
        <v>71</v>
      </c>
    </row>
    <row r="77" spans="3:10" x14ac:dyDescent="0.3">
      <c r="C77" s="19" t="s">
        <v>393</v>
      </c>
      <c r="D77" s="19" t="s">
        <v>394</v>
      </c>
      <c r="E77" s="19" t="s">
        <v>395</v>
      </c>
      <c r="F77" s="19" t="s">
        <v>396</v>
      </c>
      <c r="G77" s="19" t="s">
        <v>353</v>
      </c>
      <c r="H77" s="19" t="s">
        <v>397</v>
      </c>
      <c r="I77" s="19" t="b">
        <v>1</v>
      </c>
      <c r="J77" s="20">
        <v>72</v>
      </c>
    </row>
    <row r="78" spans="3:10" x14ac:dyDescent="0.3">
      <c r="C78" s="19" t="s">
        <v>398</v>
      </c>
      <c r="D78" s="19" t="s">
        <v>399</v>
      </c>
      <c r="E78" s="19" t="s">
        <v>400</v>
      </c>
      <c r="F78" s="19" t="s">
        <v>401</v>
      </c>
      <c r="G78" s="19" t="s">
        <v>353</v>
      </c>
      <c r="H78" s="19" t="s">
        <v>402</v>
      </c>
      <c r="I78" s="19" t="b">
        <v>1</v>
      </c>
      <c r="J78" s="20">
        <v>73</v>
      </c>
    </row>
    <row r="79" spans="3:10" x14ac:dyDescent="0.3">
      <c r="C79" s="19" t="s">
        <v>403</v>
      </c>
      <c r="D79" s="19" t="s">
        <v>404</v>
      </c>
      <c r="E79" s="19" t="s">
        <v>405</v>
      </c>
      <c r="F79" s="19" t="s">
        <v>406</v>
      </c>
      <c r="G79" s="19" t="s">
        <v>151</v>
      </c>
      <c r="H79" s="19" t="s">
        <v>407</v>
      </c>
      <c r="I79" s="19" t="b">
        <v>1</v>
      </c>
      <c r="J79" s="20">
        <v>74</v>
      </c>
    </row>
    <row r="80" spans="3:10" x14ac:dyDescent="0.3">
      <c r="C80" s="19" t="s">
        <v>408</v>
      </c>
      <c r="D80" s="19" t="s">
        <v>409</v>
      </c>
      <c r="E80" s="19" t="s">
        <v>410</v>
      </c>
      <c r="F80" s="19" t="s">
        <v>411</v>
      </c>
      <c r="G80" s="19" t="s">
        <v>151</v>
      </c>
      <c r="H80" s="19" t="s">
        <v>412</v>
      </c>
      <c r="I80" s="19" t="b">
        <v>1</v>
      </c>
      <c r="J80" s="20">
        <v>75</v>
      </c>
    </row>
    <row r="81" spans="3:10" x14ac:dyDescent="0.3">
      <c r="C81" s="19" t="s">
        <v>413</v>
      </c>
      <c r="D81" s="19" t="s">
        <v>414</v>
      </c>
      <c r="E81" s="19" t="s">
        <v>415</v>
      </c>
      <c r="F81" s="19" t="s">
        <v>416</v>
      </c>
      <c r="G81" s="19" t="s">
        <v>151</v>
      </c>
      <c r="H81" s="19" t="s">
        <v>417</v>
      </c>
      <c r="I81" s="19" t="b">
        <v>1</v>
      </c>
      <c r="J81" s="20">
        <v>76</v>
      </c>
    </row>
    <row r="82" spans="3:10" x14ac:dyDescent="0.3">
      <c r="C82" s="19" t="s">
        <v>418</v>
      </c>
      <c r="D82" s="19" t="s">
        <v>419</v>
      </c>
      <c r="E82" s="19" t="s">
        <v>420</v>
      </c>
      <c r="F82" s="19" t="s">
        <v>421</v>
      </c>
      <c r="G82" s="19" t="s">
        <v>151</v>
      </c>
      <c r="H82" s="19" t="s">
        <v>422</v>
      </c>
      <c r="I82" s="19" t="b">
        <v>1</v>
      </c>
      <c r="J82" s="20">
        <v>77</v>
      </c>
    </row>
    <row r="83" spans="3:10" x14ac:dyDescent="0.3">
      <c r="C83" s="19" t="s">
        <v>423</v>
      </c>
      <c r="D83" s="19" t="s">
        <v>424</v>
      </c>
      <c r="E83" s="19" t="s">
        <v>425</v>
      </c>
      <c r="F83" s="19" t="s">
        <v>426</v>
      </c>
      <c r="G83" s="19" t="s">
        <v>151</v>
      </c>
      <c r="H83" s="19" t="s">
        <v>427</v>
      </c>
      <c r="I83" s="19" t="b">
        <v>1</v>
      </c>
      <c r="J83" s="20">
        <v>78</v>
      </c>
    </row>
    <row r="84" spans="3:10" x14ac:dyDescent="0.3">
      <c r="C84" s="19" t="s">
        <v>428</v>
      </c>
      <c r="D84" s="19" t="s">
        <v>429</v>
      </c>
      <c r="E84" s="19" t="s">
        <v>430</v>
      </c>
      <c r="F84" s="19" t="s">
        <v>431</v>
      </c>
      <c r="G84" s="19" t="s">
        <v>151</v>
      </c>
      <c r="H84" s="19" t="s">
        <v>432</v>
      </c>
      <c r="I84" s="19" t="b">
        <v>1</v>
      </c>
      <c r="J84" s="20">
        <v>79</v>
      </c>
    </row>
    <row r="85" spans="3:10" x14ac:dyDescent="0.3">
      <c r="C85" s="19" t="s">
        <v>433</v>
      </c>
      <c r="D85" s="19" t="s">
        <v>434</v>
      </c>
      <c r="E85" s="19" t="s">
        <v>435</v>
      </c>
      <c r="F85" s="19" t="s">
        <v>436</v>
      </c>
      <c r="G85" s="19" t="s">
        <v>151</v>
      </c>
      <c r="H85" s="19" t="s">
        <v>437</v>
      </c>
      <c r="I85" s="19" t="b">
        <v>1</v>
      </c>
      <c r="J85" s="20">
        <v>80</v>
      </c>
    </row>
    <row r="86" spans="3:10" x14ac:dyDescent="0.3">
      <c r="C86" s="19" t="s">
        <v>438</v>
      </c>
      <c r="D86" s="19" t="s">
        <v>439</v>
      </c>
      <c r="E86" s="19" t="s">
        <v>440</v>
      </c>
      <c r="F86" s="19" t="s">
        <v>441</v>
      </c>
      <c r="G86" s="19" t="s">
        <v>151</v>
      </c>
      <c r="H86" s="19" t="s">
        <v>442</v>
      </c>
      <c r="I86" s="19" t="b">
        <v>1</v>
      </c>
      <c r="J86" s="20">
        <v>81</v>
      </c>
    </row>
    <row r="87" spans="3:10" x14ac:dyDescent="0.3">
      <c r="C87" s="19" t="s">
        <v>443</v>
      </c>
      <c r="D87" s="19" t="s">
        <v>444</v>
      </c>
      <c r="E87" s="19" t="s">
        <v>445</v>
      </c>
      <c r="F87" s="19" t="s">
        <v>446</v>
      </c>
      <c r="G87" s="19" t="s">
        <v>151</v>
      </c>
      <c r="H87" s="19" t="s">
        <v>447</v>
      </c>
      <c r="I87" s="19" t="b">
        <v>1</v>
      </c>
      <c r="J87" s="20">
        <v>82</v>
      </c>
    </row>
    <row r="88" spans="3:10" x14ac:dyDescent="0.3">
      <c r="C88" s="19" t="s">
        <v>448</v>
      </c>
      <c r="D88" s="19" t="s">
        <v>449</v>
      </c>
      <c r="E88" s="19" t="s">
        <v>450</v>
      </c>
      <c r="F88" s="19" t="s">
        <v>451</v>
      </c>
      <c r="G88" s="19" t="s">
        <v>151</v>
      </c>
      <c r="H88" s="19" t="s">
        <v>452</v>
      </c>
      <c r="I88" s="19" t="b">
        <v>1</v>
      </c>
      <c r="J88" s="20">
        <v>83</v>
      </c>
    </row>
    <row r="89" spans="3:10" x14ac:dyDescent="0.3">
      <c r="C89" s="19" t="s">
        <v>453</v>
      </c>
      <c r="D89" s="19" t="s">
        <v>454</v>
      </c>
      <c r="E89" s="19" t="s">
        <v>455</v>
      </c>
      <c r="F89" s="19" t="s">
        <v>456</v>
      </c>
      <c r="G89" s="19" t="s">
        <v>151</v>
      </c>
      <c r="H89" s="19" t="s">
        <v>457</v>
      </c>
      <c r="I89" s="19" t="b">
        <v>1</v>
      </c>
      <c r="J89" s="20">
        <v>84</v>
      </c>
    </row>
    <row r="90" spans="3:10" x14ac:dyDescent="0.3">
      <c r="C90" s="19" t="s">
        <v>458</v>
      </c>
      <c r="D90" s="19" t="s">
        <v>459</v>
      </c>
      <c r="E90" s="19" t="s">
        <v>460</v>
      </c>
      <c r="F90" s="19" t="s">
        <v>461</v>
      </c>
      <c r="G90" s="19" t="s">
        <v>151</v>
      </c>
      <c r="H90" s="19" t="s">
        <v>462</v>
      </c>
      <c r="I90" s="19" t="b">
        <v>1</v>
      </c>
      <c r="J90" s="20">
        <v>85</v>
      </c>
    </row>
    <row r="91" spans="3:10" x14ac:dyDescent="0.3">
      <c r="C91" s="19" t="s">
        <v>463</v>
      </c>
      <c r="D91" s="19" t="s">
        <v>464</v>
      </c>
      <c r="E91" s="19" t="s">
        <v>465</v>
      </c>
      <c r="F91" s="19" t="s">
        <v>466</v>
      </c>
      <c r="G91" s="19" t="s">
        <v>151</v>
      </c>
      <c r="H91" s="19" t="s">
        <v>467</v>
      </c>
      <c r="I91" s="19" t="b">
        <v>1</v>
      </c>
      <c r="J91" s="20">
        <v>86</v>
      </c>
    </row>
    <row r="92" spans="3:10" x14ac:dyDescent="0.3">
      <c r="C92" s="19" t="s">
        <v>468</v>
      </c>
      <c r="D92" s="19" t="s">
        <v>469</v>
      </c>
      <c r="E92" s="19" t="s">
        <v>470</v>
      </c>
      <c r="F92" s="19" t="s">
        <v>471</v>
      </c>
      <c r="G92" s="19" t="s">
        <v>151</v>
      </c>
      <c r="H92" s="19" t="s">
        <v>472</v>
      </c>
      <c r="I92" s="19" t="b">
        <v>1</v>
      </c>
      <c r="J92" s="20">
        <v>87</v>
      </c>
    </row>
    <row r="93" spans="3:10" x14ac:dyDescent="0.3">
      <c r="C93" s="19" t="s">
        <v>473</v>
      </c>
      <c r="D93" s="19" t="s">
        <v>474</v>
      </c>
      <c r="E93" s="19" t="s">
        <v>475</v>
      </c>
      <c r="F93" s="19" t="s">
        <v>476</v>
      </c>
      <c r="G93" s="19" t="s">
        <v>151</v>
      </c>
      <c r="H93" s="19" t="s">
        <v>477</v>
      </c>
      <c r="I93" s="19" t="b">
        <v>1</v>
      </c>
      <c r="J93" s="20">
        <v>88</v>
      </c>
    </row>
    <row r="94" spans="3:10" x14ac:dyDescent="0.3">
      <c r="C94" s="19" t="s">
        <v>478</v>
      </c>
      <c r="D94" s="19" t="s">
        <v>479</v>
      </c>
      <c r="E94" s="19" t="s">
        <v>480</v>
      </c>
      <c r="F94" s="19" t="s">
        <v>481</v>
      </c>
      <c r="G94" s="19" t="s">
        <v>151</v>
      </c>
      <c r="H94" s="19" t="s">
        <v>482</v>
      </c>
      <c r="I94" s="19" t="b">
        <v>1</v>
      </c>
      <c r="J94" s="20">
        <v>89</v>
      </c>
    </row>
    <row r="95" spans="3:10" x14ac:dyDescent="0.3">
      <c r="C95" s="19" t="s">
        <v>46</v>
      </c>
      <c r="D95" s="19" t="s">
        <v>47</v>
      </c>
      <c r="E95" s="19" t="s">
        <v>483</v>
      </c>
      <c r="F95" s="19" t="s">
        <v>484</v>
      </c>
      <c r="G95" s="19" t="s">
        <v>485</v>
      </c>
      <c r="H95" s="19" t="s">
        <v>486</v>
      </c>
      <c r="I95" s="19" t="b">
        <v>1</v>
      </c>
      <c r="J95" s="20">
        <v>90</v>
      </c>
    </row>
    <row r="96" spans="3:10" x14ac:dyDescent="0.3">
      <c r="C96" s="19" t="s">
        <v>487</v>
      </c>
      <c r="D96" s="19" t="s">
        <v>488</v>
      </c>
      <c r="E96" s="19" t="s">
        <v>489</v>
      </c>
      <c r="F96" s="19" t="s">
        <v>490</v>
      </c>
      <c r="G96" s="19" t="s">
        <v>485</v>
      </c>
      <c r="H96" s="19" t="s">
        <v>491</v>
      </c>
      <c r="I96" s="19" t="b">
        <v>1</v>
      </c>
      <c r="J96" s="20">
        <v>91</v>
      </c>
    </row>
    <row r="97" spans="3:10" x14ac:dyDescent="0.3">
      <c r="C97" s="19" t="s">
        <v>492</v>
      </c>
      <c r="D97" s="19" t="s">
        <v>493</v>
      </c>
      <c r="E97" s="19" t="s">
        <v>494</v>
      </c>
      <c r="F97" s="19" t="s">
        <v>495</v>
      </c>
      <c r="G97" s="19" t="s">
        <v>485</v>
      </c>
      <c r="H97" s="19" t="s">
        <v>496</v>
      </c>
      <c r="I97" s="19" t="b">
        <v>1</v>
      </c>
      <c r="J97" s="20">
        <v>92</v>
      </c>
    </row>
    <row r="98" spans="3:10" x14ac:dyDescent="0.3">
      <c r="C98" s="19" t="s">
        <v>497</v>
      </c>
      <c r="D98" s="19" t="s">
        <v>498</v>
      </c>
      <c r="E98" s="19" t="s">
        <v>499</v>
      </c>
      <c r="F98" s="19" t="s">
        <v>500</v>
      </c>
      <c r="G98" s="19" t="s">
        <v>151</v>
      </c>
      <c r="H98" s="19" t="s">
        <v>501</v>
      </c>
      <c r="I98" s="19" t="b">
        <v>1</v>
      </c>
      <c r="J98" s="20">
        <v>93</v>
      </c>
    </row>
    <row r="99" spans="3:10" x14ac:dyDescent="0.3">
      <c r="C99" s="19" t="s">
        <v>502</v>
      </c>
      <c r="D99" s="19" t="s">
        <v>503</v>
      </c>
      <c r="E99" s="19" t="s">
        <v>504</v>
      </c>
      <c r="F99" s="19" t="s">
        <v>505</v>
      </c>
      <c r="G99" s="19" t="s">
        <v>151</v>
      </c>
      <c r="H99" s="19" t="s">
        <v>506</v>
      </c>
      <c r="I99" s="19" t="b">
        <v>1</v>
      </c>
      <c r="J99" s="20">
        <v>94</v>
      </c>
    </row>
    <row r="100" spans="3:10" x14ac:dyDescent="0.3">
      <c r="C100" s="19" t="s">
        <v>507</v>
      </c>
      <c r="D100" s="19" t="s">
        <v>508</v>
      </c>
      <c r="E100" s="19" t="s">
        <v>509</v>
      </c>
      <c r="F100" s="19" t="s">
        <v>510</v>
      </c>
      <c r="G100" s="19" t="s">
        <v>113</v>
      </c>
      <c r="H100" s="19" t="s">
        <v>511</v>
      </c>
      <c r="I100" s="19" t="b">
        <v>1</v>
      </c>
      <c r="J100" s="20">
        <v>95</v>
      </c>
    </row>
    <row r="101" spans="3:10" x14ac:dyDescent="0.3">
      <c r="C101" s="19" t="s">
        <v>512</v>
      </c>
      <c r="D101" s="19" t="s">
        <v>513</v>
      </c>
      <c r="E101" s="19" t="s">
        <v>514</v>
      </c>
      <c r="F101" s="19" t="s">
        <v>515</v>
      </c>
      <c r="G101" s="19" t="s">
        <v>113</v>
      </c>
      <c r="H101" s="19" t="s">
        <v>516</v>
      </c>
      <c r="I101" s="19" t="b">
        <v>1</v>
      </c>
      <c r="J101" s="20">
        <v>96</v>
      </c>
    </row>
    <row r="102" spans="3:10" x14ac:dyDescent="0.3">
      <c r="C102" s="19" t="s">
        <v>517</v>
      </c>
      <c r="D102" s="19" t="s">
        <v>518</v>
      </c>
      <c r="E102" s="19" t="s">
        <v>519</v>
      </c>
      <c r="F102" s="19" t="s">
        <v>520</v>
      </c>
      <c r="G102" s="19" t="s">
        <v>113</v>
      </c>
      <c r="H102" s="19" t="s">
        <v>521</v>
      </c>
      <c r="I102" s="19" t="b">
        <v>1</v>
      </c>
      <c r="J102" s="20">
        <v>97</v>
      </c>
    </row>
    <row r="103" spans="3:10" x14ac:dyDescent="0.3">
      <c r="C103" s="19" t="s">
        <v>522</v>
      </c>
      <c r="D103" s="19" t="s">
        <v>523</v>
      </c>
      <c r="E103" s="19" t="s">
        <v>524</v>
      </c>
      <c r="F103" s="19" t="s">
        <v>525</v>
      </c>
      <c r="G103" s="19" t="s">
        <v>113</v>
      </c>
      <c r="H103" s="19" t="s">
        <v>526</v>
      </c>
      <c r="I103" s="19" t="b">
        <v>1</v>
      </c>
      <c r="J103" s="20">
        <v>98</v>
      </c>
    </row>
    <row r="104" spans="3:10" x14ac:dyDescent="0.3">
      <c r="C104" s="19" t="s">
        <v>1159</v>
      </c>
      <c r="D104" s="19" t="s">
        <v>1581</v>
      </c>
      <c r="E104" s="19" t="s">
        <v>1577</v>
      </c>
      <c r="F104" s="19" t="s">
        <v>1579</v>
      </c>
      <c r="G104" s="19" t="s">
        <v>151</v>
      </c>
      <c r="H104" s="19" t="s">
        <v>1580</v>
      </c>
      <c r="I104" s="19" t="b">
        <v>1</v>
      </c>
      <c r="J104" s="20">
        <v>99</v>
      </c>
    </row>
    <row r="105" spans="3:10" x14ac:dyDescent="0.3">
      <c r="C105" s="19" t="s">
        <v>527</v>
      </c>
      <c r="D105" s="19" t="s">
        <v>528</v>
      </c>
      <c r="E105" s="19" t="s">
        <v>529</v>
      </c>
      <c r="F105" s="19" t="s">
        <v>530</v>
      </c>
      <c r="G105" s="19" t="s">
        <v>113</v>
      </c>
      <c r="H105" s="19" t="s">
        <v>531</v>
      </c>
      <c r="I105" s="19" t="b">
        <v>1</v>
      </c>
      <c r="J105" s="20">
        <v>100</v>
      </c>
    </row>
    <row r="106" spans="3:10" x14ac:dyDescent="0.3">
      <c r="C106" s="19" t="s">
        <v>532</v>
      </c>
      <c r="D106" s="19" t="s">
        <v>533</v>
      </c>
      <c r="E106" s="19" t="s">
        <v>534</v>
      </c>
      <c r="F106" s="19" t="s">
        <v>535</v>
      </c>
      <c r="G106" s="19"/>
      <c r="H106" s="19" t="s">
        <v>70</v>
      </c>
      <c r="I106" s="19" t="b">
        <v>1</v>
      </c>
      <c r="J106" s="20"/>
    </row>
    <row r="107" spans="3:10" x14ac:dyDescent="0.3">
      <c r="C107" s="19" t="s">
        <v>536</v>
      </c>
      <c r="D107" s="19" t="s">
        <v>537</v>
      </c>
      <c r="E107" s="19" t="s">
        <v>538</v>
      </c>
      <c r="F107" s="19" t="s">
        <v>539</v>
      </c>
      <c r="G107" s="19"/>
      <c r="H107" s="19" t="s">
        <v>540</v>
      </c>
      <c r="I107" s="19" t="b">
        <v>1</v>
      </c>
      <c r="J107" s="20"/>
    </row>
    <row r="108" spans="3:10" x14ac:dyDescent="0.3">
      <c r="C108" s="19" t="s">
        <v>541</v>
      </c>
      <c r="D108" s="19" t="s">
        <v>542</v>
      </c>
      <c r="E108" s="19" t="s">
        <v>543</v>
      </c>
      <c r="F108" s="19" t="s">
        <v>544</v>
      </c>
      <c r="G108" s="19"/>
      <c r="H108" s="19" t="s">
        <v>545</v>
      </c>
      <c r="I108" s="19" t="b">
        <v>1</v>
      </c>
      <c r="J108" s="20"/>
    </row>
    <row r="109" spans="3:10" x14ac:dyDescent="0.3">
      <c r="C109" s="19" t="s">
        <v>546</v>
      </c>
      <c r="D109" s="19" t="s">
        <v>547</v>
      </c>
      <c r="E109" s="19" t="s">
        <v>548</v>
      </c>
      <c r="F109" s="19" t="s">
        <v>549</v>
      </c>
      <c r="G109" s="19"/>
      <c r="H109" s="19" t="s">
        <v>550</v>
      </c>
      <c r="I109" s="19" t="b">
        <v>1</v>
      </c>
      <c r="J109" s="20"/>
    </row>
    <row r="110" spans="3:10" x14ac:dyDescent="0.3">
      <c r="C110" s="19" t="s">
        <v>551</v>
      </c>
      <c r="D110" s="19" t="s">
        <v>552</v>
      </c>
      <c r="E110" s="19" t="s">
        <v>553</v>
      </c>
      <c r="F110" s="19" t="s">
        <v>554</v>
      </c>
      <c r="G110" s="19"/>
      <c r="H110" s="19" t="s">
        <v>555</v>
      </c>
      <c r="I110" s="19" t="b">
        <v>1</v>
      </c>
      <c r="J110" s="20"/>
    </row>
    <row r="111" spans="3:10" x14ac:dyDescent="0.3">
      <c r="C111" s="19" t="s">
        <v>556</v>
      </c>
      <c r="D111" s="19" t="s">
        <v>557</v>
      </c>
      <c r="E111" s="19" t="s">
        <v>558</v>
      </c>
      <c r="F111" s="19" t="s">
        <v>559</v>
      </c>
      <c r="G111" s="19"/>
      <c r="H111" s="19" t="s">
        <v>560</v>
      </c>
      <c r="I111" s="19" t="b">
        <v>1</v>
      </c>
      <c r="J111" s="20"/>
    </row>
    <row r="112" spans="3:10" x14ac:dyDescent="0.3">
      <c r="C112" s="19" t="s">
        <v>561</v>
      </c>
      <c r="D112" s="19" t="s">
        <v>562</v>
      </c>
      <c r="E112" s="19" t="s">
        <v>563</v>
      </c>
      <c r="F112" s="19" t="s">
        <v>564</v>
      </c>
      <c r="G112" s="19"/>
      <c r="H112" s="19" t="s">
        <v>565</v>
      </c>
      <c r="I112" s="19" t="b">
        <v>1</v>
      </c>
      <c r="J112" s="20"/>
    </row>
    <row r="113" spans="3:10" x14ac:dyDescent="0.3">
      <c r="C113" s="19" t="s">
        <v>566</v>
      </c>
      <c r="D113" s="19" t="s">
        <v>567</v>
      </c>
      <c r="E113" s="19" t="s">
        <v>568</v>
      </c>
      <c r="F113" s="19" t="s">
        <v>569</v>
      </c>
      <c r="G113" s="19"/>
      <c r="H113" s="19"/>
      <c r="I113" s="19" t="b">
        <v>1</v>
      </c>
      <c r="J113" s="20"/>
    </row>
    <row r="114" spans="3:10" x14ac:dyDescent="0.3">
      <c r="C114" s="19" t="s">
        <v>570</v>
      </c>
      <c r="D114" s="19" t="s">
        <v>571</v>
      </c>
      <c r="E114" s="19" t="s">
        <v>572</v>
      </c>
      <c r="F114" s="19" t="s">
        <v>573</v>
      </c>
      <c r="G114" s="19"/>
      <c r="H114" s="19"/>
      <c r="I114" s="19" t="b">
        <v>1</v>
      </c>
      <c r="J114" s="20"/>
    </row>
    <row r="115" spans="3:10" x14ac:dyDescent="0.3">
      <c r="C115" s="19" t="s">
        <v>574</v>
      </c>
      <c r="D115" s="19" t="s">
        <v>575</v>
      </c>
      <c r="E115" s="19" t="s">
        <v>576</v>
      </c>
      <c r="F115" s="19" t="s">
        <v>577</v>
      </c>
      <c r="G115" s="19"/>
      <c r="H115" s="19" t="s">
        <v>578</v>
      </c>
      <c r="I115" s="19" t="b">
        <v>1</v>
      </c>
      <c r="J115" s="20"/>
    </row>
    <row r="116" spans="3:10" x14ac:dyDescent="0.3">
      <c r="C116" s="19" t="s">
        <v>579</v>
      </c>
      <c r="D116" s="19" t="s">
        <v>580</v>
      </c>
      <c r="E116" s="19" t="s">
        <v>581</v>
      </c>
      <c r="F116" s="19" t="s">
        <v>582</v>
      </c>
      <c r="G116" s="19"/>
      <c r="H116" s="19" t="s">
        <v>583</v>
      </c>
      <c r="I116" s="19" t="b">
        <v>1</v>
      </c>
      <c r="J116" s="20"/>
    </row>
    <row r="117" spans="3:10" x14ac:dyDescent="0.3">
      <c r="C117" s="19" t="s">
        <v>584</v>
      </c>
      <c r="D117" s="19" t="s">
        <v>585</v>
      </c>
      <c r="E117" s="19" t="s">
        <v>586</v>
      </c>
      <c r="F117" s="19" t="s">
        <v>587</v>
      </c>
      <c r="G117" s="19"/>
      <c r="H117" s="19" t="s">
        <v>588</v>
      </c>
      <c r="I117" s="19" t="b">
        <v>1</v>
      </c>
      <c r="J117" s="20"/>
    </row>
    <row r="118" spans="3:10" x14ac:dyDescent="0.3">
      <c r="C118" s="19" t="s">
        <v>589</v>
      </c>
      <c r="D118" s="19" t="s">
        <v>590</v>
      </c>
      <c r="E118" s="19" t="s">
        <v>591</v>
      </c>
      <c r="F118" s="19" t="s">
        <v>592</v>
      </c>
      <c r="G118" s="19"/>
      <c r="H118" s="19" t="s">
        <v>588</v>
      </c>
      <c r="I118" s="19" t="b">
        <v>1</v>
      </c>
      <c r="J118" s="20"/>
    </row>
    <row r="119" spans="3:10" x14ac:dyDescent="0.3">
      <c r="C119" s="19" t="s">
        <v>593</v>
      </c>
      <c r="D119" s="19" t="s">
        <v>594</v>
      </c>
      <c r="E119" s="19" t="s">
        <v>595</v>
      </c>
      <c r="F119" s="19" t="s">
        <v>596</v>
      </c>
      <c r="G119" s="19"/>
      <c r="H119" s="19" t="s">
        <v>588</v>
      </c>
      <c r="I119" s="19" t="b">
        <v>1</v>
      </c>
      <c r="J119" s="20"/>
    </row>
    <row r="120" spans="3:10" x14ac:dyDescent="0.3">
      <c r="C120" s="19" t="s">
        <v>597</v>
      </c>
      <c r="D120" s="19" t="s">
        <v>598</v>
      </c>
      <c r="E120" s="19" t="s">
        <v>599</v>
      </c>
      <c r="F120" s="19" t="s">
        <v>600</v>
      </c>
      <c r="G120" s="19"/>
      <c r="H120" s="19" t="s">
        <v>601</v>
      </c>
      <c r="I120" s="19" t="b">
        <v>1</v>
      </c>
      <c r="J120" s="20"/>
    </row>
    <row r="121" spans="3:10" x14ac:dyDescent="0.3">
      <c r="C121" s="19" t="s">
        <v>602</v>
      </c>
      <c r="D121" s="19" t="s">
        <v>603</v>
      </c>
      <c r="E121" s="19" t="s">
        <v>604</v>
      </c>
      <c r="F121" s="19" t="s">
        <v>605</v>
      </c>
      <c r="G121" s="19" t="s">
        <v>7</v>
      </c>
      <c r="H121" s="19" t="s">
        <v>606</v>
      </c>
      <c r="I121" s="19" t="b">
        <v>1</v>
      </c>
      <c r="J121" s="20">
        <v>101</v>
      </c>
    </row>
    <row r="122" spans="3:10" x14ac:dyDescent="0.3">
      <c r="C122" s="19" t="s">
        <v>607</v>
      </c>
      <c r="D122" s="19" t="s">
        <v>1573</v>
      </c>
      <c r="E122" s="19" t="s">
        <v>1574</v>
      </c>
      <c r="F122" s="19" t="s">
        <v>608</v>
      </c>
      <c r="G122" s="19" t="s">
        <v>113</v>
      </c>
      <c r="H122" s="19" t="s">
        <v>1575</v>
      </c>
      <c r="I122" s="19" t="b">
        <v>1</v>
      </c>
      <c r="J122" s="20">
        <v>102</v>
      </c>
    </row>
    <row r="123" spans="3:10" x14ac:dyDescent="0.3">
      <c r="C123" s="19"/>
      <c r="D123" s="19"/>
      <c r="E123" s="19"/>
      <c r="F123" s="19"/>
      <c r="G123" s="19"/>
      <c r="H123" s="19"/>
      <c r="I123" s="19"/>
      <c r="J123" s="20"/>
    </row>
    <row r="124" spans="3:10" x14ac:dyDescent="0.3">
      <c r="C124" s="19"/>
      <c r="D124" s="19"/>
      <c r="E124" s="19"/>
      <c r="F124" s="19"/>
      <c r="G124" s="19"/>
      <c r="H124" s="19"/>
      <c r="I124" s="19"/>
      <c r="J124" s="20"/>
    </row>
  </sheetData>
  <mergeCells count="1">
    <mergeCell ref="A1:A4"/>
  </mergeCells>
  <conditionalFormatting sqref="C61:C64 C1:C56 C67:C122 C125:C1048576">
    <cfRule type="expression" dxfId="20" priority="12" stopIfTrue="1">
      <formula>AND(COUNTIF($C$67:$C$1048576, C1)+COUNTIF($C$1:$C$56, C1)+COUNTIF($C$61:$C$64, C1)&gt;1,NOT(ISBLANK(C1)))</formula>
    </cfRule>
  </conditionalFormatting>
  <conditionalFormatting sqref="C125:C1048576 C1:C58 C61:C122">
    <cfRule type="duplicateValues" dxfId="19" priority="9"/>
  </conditionalFormatting>
  <conditionalFormatting sqref="C57:C58">
    <cfRule type="expression" dxfId="18" priority="10" stopIfTrue="1">
      <formula>AND(COUNTIF($C$57:$C$58, C57)&gt;1,NOT(ISBLANK(C57)))</formula>
    </cfRule>
  </conditionalFormatting>
  <conditionalFormatting sqref="C65:C66">
    <cfRule type="expression" dxfId="17" priority="11" stopIfTrue="1">
      <formula>AND(COUNTIF($C$65:$C$66, C65)&gt;1,NOT(ISBLANK(C65)))</formula>
    </cfRule>
  </conditionalFormatting>
  <conditionalFormatting sqref="C123">
    <cfRule type="expression" dxfId="16" priority="8" stopIfTrue="1">
      <formula>AND(COUNTIF($C$67:$C$1048576, C123)+COUNTIF($C$1:$C$56, C123)+COUNTIF($C$61:$C$64, C123)&gt;1,NOT(ISBLANK(C123)))</formula>
    </cfRule>
  </conditionalFormatting>
  <conditionalFormatting sqref="C123">
    <cfRule type="duplicateValues" dxfId="15" priority="7"/>
  </conditionalFormatting>
  <conditionalFormatting sqref="C124">
    <cfRule type="expression" dxfId="14" priority="6" stopIfTrue="1">
      <formula>AND(COUNTIF($C$67:$C$1048576, C124)+COUNTIF($C$1:$C$56, C124)+COUNTIF($C$61:$C$64, C124)&gt;1,NOT(ISBLANK(C124)))</formula>
    </cfRule>
  </conditionalFormatting>
  <conditionalFormatting sqref="C124">
    <cfRule type="duplicateValues" dxfId="13" priority="5"/>
  </conditionalFormatting>
  <conditionalFormatting sqref="C59">
    <cfRule type="expression" dxfId="7" priority="4" stopIfTrue="1">
      <formula>AND(COUNTIF($C$67:$C$1048576, C59)+COUNTIF($C$1:$C$56, C59)+COUNTIF($C$61:$C$64, C59)&gt;1,NOT(ISBLANK(C59)))</formula>
    </cfRule>
  </conditionalFormatting>
  <conditionalFormatting sqref="C59">
    <cfRule type="duplicateValues" dxfId="6" priority="3"/>
  </conditionalFormatting>
  <conditionalFormatting sqref="C60">
    <cfRule type="expression" dxfId="5" priority="2" stopIfTrue="1">
      <formula>AND(COUNTIF($C$67:$C$1048576, C60)+COUNTIF($C$1:$C$56, C60)+COUNTIF($C$61:$C$64, C60)&gt;1,NOT(ISBLANK(C60)))</formula>
    </cfRule>
  </conditionalFormatting>
  <conditionalFormatting sqref="C60">
    <cfRule type="duplicateValues" dxfId="4" priority="1"/>
  </conditionalFormatting>
  <dataValidations count="1">
    <dataValidation type="list" allowBlank="1" showInputMessage="1" showErrorMessage="1" sqref="I6:I124" xr:uid="{EFDE4BB6-8A16-491B-BDCE-CFBAD3283EF2}">
      <formula1>"TRUE"</formula1>
    </dataValidation>
  </dataValidations>
  <hyperlinks>
    <hyperlink ref="A8" location="'Tập đoàn'!A1" display="Tập đoàn" xr:uid="{8AE4C04E-6455-4261-A900-D3F1463DF63D}"/>
    <hyperlink ref="A10" location="'Công ty'!A1" display="Danh mục công ty" xr:uid="{912C2484-436C-4CF2-8A9B-78E906B3FD8F}"/>
    <hyperlink ref="A12" location="TTCty!A1" display="Thông tin công ty" xr:uid="{8CABD3B5-EAEE-43D2-ABFA-FC672EA6967F}"/>
    <hyperlink ref="A14" location="TKKT!A1" display="Tài khoản kế toán" xr:uid="{2FBA740A-16D5-43FB-A202-1955946E2C29}"/>
    <hyperlink ref="A16" location="BCTC!A1" display="Chỉ tiêu báo cáo" xr:uid="{B295C42B-DA38-490C-9268-967DDD575784}"/>
    <hyperlink ref="A18" location="CTTM!A1" display="Chỉ tiêu thuyết minh" xr:uid="{398F648B-163D-4FBA-8B17-40406B0F4B2C}"/>
    <hyperlink ref="A20" location="'Map mã'!A1" display="Map chỉ tiêu BC-TM" xr:uid="{AB03D8D9-0AD3-4BEC-A180-497EA947DE40}"/>
    <hyperlink ref="A22" location="'Dòng tiền'!A1" display="Chỉ tiêu dòng tiền" xr:uid="{C8928A49-A6C8-4392-9AAF-EAE4092FC46E}"/>
    <hyperlink ref="A24" location="'Vốn vay'!A1" display="Phân loại vốn vay" xr:uid="{805DED27-5FF8-41BD-808B-F630CAB2666B}"/>
    <hyperlink ref="A26" location="Khác!A1" display="Danh mục khác" xr:uid="{DBCF0D37-4143-425F-A33A-BA1E91AC6F75}"/>
    <hyperlink ref="A28" location="'✅'!A1" display="Tùy chọn" xr:uid="{5E2017FD-0D69-48A7-BF6D-AA0CD6C8C326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340B533-3837-4FF2-B91A-4FAD469FB090}">
          <x14:formula1>
            <xm:f>_xlfn.ANCHORARRAY(Tập_đoàn!$I$5)</xm:f>
          </x14:formula1>
          <xm:sqref>G6:G124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16"/>
  <sheetViews>
    <sheetView topLeftCell="D95" workbookViewId="0">
      <selection activeCell="H115" sqref="C115:J115"/>
    </sheetView>
  </sheetViews>
  <sheetFormatPr defaultRowHeight="13" x14ac:dyDescent="0.3"/>
  <cols>
    <col min="1" max="1" width="27.3984375" style="4" customWidth="1"/>
    <col min="2" max="2" width="7.3984375" customWidth="1"/>
    <col min="3" max="3" width="9" customWidth="1"/>
    <col min="4" max="4" width="51.69921875" customWidth="1"/>
    <col min="5" max="5" width="48.3984375" customWidth="1"/>
    <col min="6" max="6" width="15.59765625" customWidth="1"/>
    <col min="7" max="7" width="33.296875" customWidth="1"/>
    <col min="8" max="8" width="49.69921875" customWidth="1"/>
    <col min="9" max="9" width="15.59765625" customWidth="1"/>
    <col min="10" max="10" width="38.3984375" customWidth="1"/>
    <col min="11" max="11" width="9.09765625" customWidth="1"/>
    <col min="12" max="12" width="8.8984375" customWidth="1"/>
    <col min="13" max="13" width="9.09765625" customWidth="1"/>
  </cols>
  <sheetData>
    <row r="1" spans="1:13" x14ac:dyDescent="0.3">
      <c r="A1" s="21" t="str">
        <f>'✅'!A1</f>
        <v>𝓣𝓐𝓢𝓒𝓞</v>
      </c>
    </row>
    <row r="2" spans="1:13" x14ac:dyDescent="0.3">
      <c r="A2" s="21"/>
    </row>
    <row r="3" spans="1:13" s="2" customFormat="1" x14ac:dyDescent="0.3">
      <c r="A3" s="21"/>
      <c r="B3"/>
      <c r="C3">
        <f>COUNTA(TTCty!$C$6:$C$116)</f>
        <v>111</v>
      </c>
      <c r="D3"/>
      <c r="E3" s="1" t="s">
        <v>609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1"/>
      <c r="C4" t="s">
        <v>610</v>
      </c>
      <c r="L4" s="8" t="s">
        <v>6</v>
      </c>
      <c r="M4" s="1"/>
    </row>
    <row r="5" spans="1:13" x14ac:dyDescent="0.3">
      <c r="A5" s="3" t="s">
        <v>55</v>
      </c>
      <c r="C5" t="s">
        <v>56</v>
      </c>
      <c r="D5" t="s">
        <v>611</v>
      </c>
      <c r="E5" t="s">
        <v>58</v>
      </c>
      <c r="F5" t="s">
        <v>612</v>
      </c>
      <c r="G5" t="s">
        <v>613</v>
      </c>
      <c r="H5" t="s">
        <v>614</v>
      </c>
      <c r="I5" t="s">
        <v>615</v>
      </c>
      <c r="J5" t="s">
        <v>616</v>
      </c>
      <c r="L5" s="8" t="s">
        <v>56</v>
      </c>
      <c r="M5" s="8"/>
    </row>
    <row r="6" spans="1:13" x14ac:dyDescent="0.3">
      <c r="C6" s="5" t="s">
        <v>76</v>
      </c>
      <c r="D6" t="s">
        <v>78</v>
      </c>
      <c r="E6" s="5" t="s">
        <v>78</v>
      </c>
      <c r="F6" s="5" t="s">
        <v>583</v>
      </c>
      <c r="G6" s="5" t="s">
        <v>617</v>
      </c>
      <c r="H6" s="5" t="s">
        <v>618</v>
      </c>
      <c r="I6" s="5" t="s">
        <v>619</v>
      </c>
      <c r="J6" s="5" t="s">
        <v>620</v>
      </c>
      <c r="L6" t="str">
        <f t="array" ref="L6">IFERROR(_xlfn.LET(_xlpm.i,TTCty!$C$6:$C$116,_xlfn._xlws.FILTER(_xlfn.UNIQUE(_xlpm.i),COUNTIF(_xlpm.i,_xlfn.UNIQUE(_xlpm.i))&gt;1)),"Không có")</f>
        <v>Không có</v>
      </c>
    </row>
    <row r="7" spans="1:13" x14ac:dyDescent="0.3">
      <c r="C7" s="5" t="s">
        <v>106</v>
      </c>
      <c r="D7" t="s">
        <v>108</v>
      </c>
      <c r="E7" s="5" t="s">
        <v>108</v>
      </c>
      <c r="F7" s="5" t="s">
        <v>583</v>
      </c>
      <c r="G7" s="5" t="s">
        <v>621</v>
      </c>
      <c r="H7" s="5" t="s">
        <v>622</v>
      </c>
      <c r="I7" s="5" t="s">
        <v>619</v>
      </c>
      <c r="J7" s="5" t="s">
        <v>623</v>
      </c>
    </row>
    <row r="8" spans="1:13" x14ac:dyDescent="0.3">
      <c r="A8" s="7" t="s">
        <v>13</v>
      </c>
      <c r="C8" s="5" t="s">
        <v>532</v>
      </c>
      <c r="D8" t="s">
        <v>534</v>
      </c>
      <c r="E8" s="5" t="s">
        <v>624</v>
      </c>
      <c r="F8" s="5" t="s">
        <v>583</v>
      </c>
      <c r="G8" s="5" t="s">
        <v>625</v>
      </c>
      <c r="H8" s="5" t="s">
        <v>626</v>
      </c>
      <c r="I8" s="5" t="s">
        <v>619</v>
      </c>
      <c r="J8" s="5" t="s">
        <v>627</v>
      </c>
    </row>
    <row r="9" spans="1:13" x14ac:dyDescent="0.3">
      <c r="C9" s="5" t="s">
        <v>101</v>
      </c>
      <c r="D9" t="s">
        <v>103</v>
      </c>
      <c r="E9" s="5" t="s">
        <v>103</v>
      </c>
      <c r="F9" s="5" t="s">
        <v>628</v>
      </c>
      <c r="G9" s="5" t="s">
        <v>629</v>
      </c>
      <c r="H9" s="5" t="s">
        <v>630</v>
      </c>
      <c r="I9" s="5" t="s">
        <v>631</v>
      </c>
      <c r="J9" s="5" t="s">
        <v>632</v>
      </c>
    </row>
    <row r="10" spans="1:13" x14ac:dyDescent="0.3">
      <c r="A10" s="7" t="s">
        <v>20</v>
      </c>
      <c r="C10" s="5" t="s">
        <v>86</v>
      </c>
      <c r="D10" t="s">
        <v>88</v>
      </c>
      <c r="E10" s="5" t="s">
        <v>88</v>
      </c>
      <c r="F10" s="5" t="s">
        <v>633</v>
      </c>
      <c r="G10" s="5" t="s">
        <v>634</v>
      </c>
      <c r="H10" s="5" t="s">
        <v>635</v>
      </c>
      <c r="I10" s="5" t="s">
        <v>636</v>
      </c>
      <c r="J10" s="5" t="s">
        <v>637</v>
      </c>
    </row>
    <row r="11" spans="1:13" x14ac:dyDescent="0.3">
      <c r="C11" s="5" t="s">
        <v>96</v>
      </c>
      <c r="D11" t="s">
        <v>98</v>
      </c>
      <c r="E11" s="5" t="s">
        <v>98</v>
      </c>
      <c r="F11" s="5" t="s">
        <v>638</v>
      </c>
      <c r="G11" s="5" t="s">
        <v>634</v>
      </c>
      <c r="H11" s="5" t="s">
        <v>639</v>
      </c>
      <c r="I11" s="5" t="s">
        <v>640</v>
      </c>
      <c r="J11" s="5" t="s">
        <v>637</v>
      </c>
    </row>
    <row r="12" spans="1:13" x14ac:dyDescent="0.3">
      <c r="A12" s="6" t="s">
        <v>27</v>
      </c>
      <c r="C12" s="5" t="s">
        <v>91</v>
      </c>
      <c r="D12" t="s">
        <v>93</v>
      </c>
      <c r="E12" s="5" t="s">
        <v>93</v>
      </c>
      <c r="F12" s="5" t="s">
        <v>641</v>
      </c>
      <c r="G12" s="5" t="s">
        <v>634</v>
      </c>
      <c r="H12" s="5" t="s">
        <v>642</v>
      </c>
      <c r="I12" s="5" t="s">
        <v>643</v>
      </c>
      <c r="J12" s="5" t="s">
        <v>637</v>
      </c>
    </row>
    <row r="13" spans="1:13" x14ac:dyDescent="0.3">
      <c r="C13" s="5" t="s">
        <v>66</v>
      </c>
      <c r="D13" t="s">
        <v>68</v>
      </c>
      <c r="E13" s="5" t="s">
        <v>68</v>
      </c>
      <c r="F13" s="5" t="s">
        <v>583</v>
      </c>
      <c r="G13" s="5" t="s">
        <v>625</v>
      </c>
      <c r="H13" s="5" t="s">
        <v>644</v>
      </c>
      <c r="I13" s="5" t="s">
        <v>619</v>
      </c>
      <c r="J13" s="5" t="s">
        <v>627</v>
      </c>
    </row>
    <row r="14" spans="1:13" x14ac:dyDescent="0.3">
      <c r="A14" s="7" t="s">
        <v>34</v>
      </c>
      <c r="C14" s="5" t="s">
        <v>307</v>
      </c>
      <c r="D14" t="s">
        <v>1590</v>
      </c>
      <c r="E14" s="5" t="s">
        <v>1590</v>
      </c>
      <c r="F14" s="5" t="s">
        <v>583</v>
      </c>
      <c r="G14" s="5" t="s">
        <v>645</v>
      </c>
      <c r="H14" s="5" t="s">
        <v>1591</v>
      </c>
      <c r="I14" s="5" t="s">
        <v>619</v>
      </c>
      <c r="J14" s="5" t="s">
        <v>646</v>
      </c>
    </row>
    <row r="15" spans="1:13" x14ac:dyDescent="0.3">
      <c r="C15" s="5" t="s">
        <v>81</v>
      </c>
      <c r="D15" t="s">
        <v>83</v>
      </c>
      <c r="E15" s="5" t="s">
        <v>83</v>
      </c>
      <c r="F15" s="5" t="s">
        <v>583</v>
      </c>
      <c r="G15" s="5" t="s">
        <v>634</v>
      </c>
      <c r="H15" s="5" t="s">
        <v>647</v>
      </c>
      <c r="I15" s="5" t="s">
        <v>619</v>
      </c>
      <c r="J15" s="5" t="s">
        <v>637</v>
      </c>
    </row>
    <row r="16" spans="1:13" x14ac:dyDescent="0.3">
      <c r="A16" s="7" t="s">
        <v>41</v>
      </c>
      <c r="C16" s="5" t="s">
        <v>71</v>
      </c>
      <c r="D16" t="s">
        <v>73</v>
      </c>
      <c r="E16" s="5" t="s">
        <v>73</v>
      </c>
      <c r="F16" s="5" t="s">
        <v>583</v>
      </c>
      <c r="G16" s="5" t="s">
        <v>648</v>
      </c>
      <c r="H16" s="5" t="s">
        <v>649</v>
      </c>
      <c r="I16" s="5" t="s">
        <v>619</v>
      </c>
      <c r="J16" s="5" t="s">
        <v>650</v>
      </c>
    </row>
    <row r="17" spans="1:12" x14ac:dyDescent="0.3">
      <c r="C17" s="5" t="s">
        <v>11</v>
      </c>
      <c r="D17" t="s">
        <v>111</v>
      </c>
      <c r="E17" s="5" t="s">
        <v>651</v>
      </c>
      <c r="F17" s="5" t="s">
        <v>583</v>
      </c>
      <c r="G17" s="5" t="s">
        <v>645</v>
      </c>
      <c r="H17" s="5" t="s">
        <v>652</v>
      </c>
      <c r="I17" s="5" t="s">
        <v>619</v>
      </c>
      <c r="J17" s="5" t="s">
        <v>646</v>
      </c>
    </row>
    <row r="18" spans="1:12" x14ac:dyDescent="0.3">
      <c r="A18" s="7" t="s">
        <v>48</v>
      </c>
      <c r="C18" s="5" t="s">
        <v>139</v>
      </c>
      <c r="D18" t="s">
        <v>141</v>
      </c>
      <c r="E18" s="5" t="s">
        <v>653</v>
      </c>
      <c r="F18" s="5" t="s">
        <v>654</v>
      </c>
      <c r="G18" s="5" t="s">
        <v>645</v>
      </c>
      <c r="H18" s="5" t="s">
        <v>655</v>
      </c>
      <c r="I18" s="5" t="s">
        <v>656</v>
      </c>
      <c r="J18" s="5" t="s">
        <v>646</v>
      </c>
    </row>
    <row r="19" spans="1:12" x14ac:dyDescent="0.3">
      <c r="C19" s="5" t="s">
        <v>115</v>
      </c>
      <c r="D19" t="s">
        <v>117</v>
      </c>
      <c r="E19" s="5" t="s">
        <v>117</v>
      </c>
      <c r="F19" s="5" t="s">
        <v>657</v>
      </c>
      <c r="G19" s="5" t="s">
        <v>634</v>
      </c>
      <c r="H19" s="5" t="s">
        <v>658</v>
      </c>
      <c r="I19" s="5" t="s">
        <v>659</v>
      </c>
      <c r="J19" s="5" t="s">
        <v>637</v>
      </c>
    </row>
    <row r="20" spans="1:12" x14ac:dyDescent="0.3">
      <c r="A20" s="7" t="s">
        <v>49</v>
      </c>
      <c r="C20" s="5" t="s">
        <v>129</v>
      </c>
      <c r="D20" t="s">
        <v>131</v>
      </c>
      <c r="E20" s="5" t="s">
        <v>660</v>
      </c>
      <c r="F20" s="5" t="s">
        <v>583</v>
      </c>
      <c r="G20" s="5" t="s">
        <v>645</v>
      </c>
      <c r="H20" s="5" t="s">
        <v>661</v>
      </c>
      <c r="I20" s="5" t="s">
        <v>619</v>
      </c>
      <c r="J20" s="5" t="s">
        <v>646</v>
      </c>
    </row>
    <row r="21" spans="1:12" x14ac:dyDescent="0.3">
      <c r="C21" s="5" t="s">
        <v>134</v>
      </c>
      <c r="D21" t="s">
        <v>136</v>
      </c>
      <c r="E21" s="5" t="s">
        <v>662</v>
      </c>
      <c r="F21" s="5" t="s">
        <v>654</v>
      </c>
      <c r="G21" s="5" t="s">
        <v>645</v>
      </c>
      <c r="H21" s="5" t="s">
        <v>663</v>
      </c>
      <c r="I21" s="5" t="s">
        <v>656</v>
      </c>
      <c r="J21" s="5" t="s">
        <v>646</v>
      </c>
    </row>
    <row r="22" spans="1:12" x14ac:dyDescent="0.3">
      <c r="A22" s="7" t="s">
        <v>50</v>
      </c>
      <c r="C22" s="5" t="s">
        <v>120</v>
      </c>
      <c r="D22" t="s">
        <v>122</v>
      </c>
      <c r="E22" s="5" t="s">
        <v>122</v>
      </c>
      <c r="F22" s="5" t="s">
        <v>583</v>
      </c>
      <c r="G22" s="5" t="s">
        <v>664</v>
      </c>
      <c r="H22" s="5" t="s">
        <v>665</v>
      </c>
      <c r="I22" s="5" t="s">
        <v>619</v>
      </c>
      <c r="J22" s="5" t="s">
        <v>650</v>
      </c>
    </row>
    <row r="23" spans="1:12" x14ac:dyDescent="0.3">
      <c r="C23" s="5" t="s">
        <v>124</v>
      </c>
      <c r="D23" t="s">
        <v>126</v>
      </c>
      <c r="E23" s="5" t="s">
        <v>126</v>
      </c>
      <c r="F23" s="5" t="s">
        <v>666</v>
      </c>
      <c r="G23" s="5" t="s">
        <v>645</v>
      </c>
      <c r="H23" s="5" t="s">
        <v>667</v>
      </c>
      <c r="I23" s="5" t="s">
        <v>668</v>
      </c>
      <c r="J23" s="5" t="s">
        <v>646</v>
      </c>
    </row>
    <row r="24" spans="1:12" x14ac:dyDescent="0.3">
      <c r="A24" s="7" t="s">
        <v>51</v>
      </c>
      <c r="C24" s="5" t="s">
        <v>144</v>
      </c>
      <c r="D24" t="s">
        <v>146</v>
      </c>
      <c r="E24" s="5" t="s">
        <v>146</v>
      </c>
      <c r="F24" s="5" t="s">
        <v>583</v>
      </c>
      <c r="G24" s="5" t="s">
        <v>645</v>
      </c>
      <c r="H24" s="5" t="s">
        <v>669</v>
      </c>
      <c r="I24" s="5" t="s">
        <v>619</v>
      </c>
      <c r="J24" s="5" t="s">
        <v>646</v>
      </c>
    </row>
    <row r="25" spans="1:12" x14ac:dyDescent="0.3">
      <c r="C25" s="5" t="s">
        <v>15</v>
      </c>
      <c r="D25" t="s">
        <v>149</v>
      </c>
      <c r="E25" s="5" t="s">
        <v>670</v>
      </c>
      <c r="F25" s="5" t="s">
        <v>654</v>
      </c>
      <c r="G25" s="5" t="s">
        <v>671</v>
      </c>
      <c r="H25" s="5" t="s">
        <v>672</v>
      </c>
      <c r="I25" s="5" t="s">
        <v>656</v>
      </c>
      <c r="J25" s="5" t="s">
        <v>673</v>
      </c>
    </row>
    <row r="26" spans="1:12" x14ac:dyDescent="0.3">
      <c r="A26" s="7" t="s">
        <v>52</v>
      </c>
      <c r="C26" s="5" t="s">
        <v>39</v>
      </c>
      <c r="D26" t="s">
        <v>355</v>
      </c>
      <c r="E26" s="5" t="s">
        <v>355</v>
      </c>
      <c r="F26" s="5" t="s">
        <v>666</v>
      </c>
      <c r="G26" s="5" t="s">
        <v>645</v>
      </c>
      <c r="H26" s="5" t="s">
        <v>674</v>
      </c>
      <c r="I26" s="5" t="s">
        <v>668</v>
      </c>
      <c r="J26" s="5" t="s">
        <v>646</v>
      </c>
      <c r="L26" s="9"/>
    </row>
    <row r="27" spans="1:12" x14ac:dyDescent="0.3">
      <c r="C27" s="5" t="s">
        <v>18</v>
      </c>
      <c r="D27" t="s">
        <v>153</v>
      </c>
      <c r="E27" s="5" t="s">
        <v>153</v>
      </c>
      <c r="F27" s="5" t="s">
        <v>654</v>
      </c>
      <c r="G27" s="5" t="s">
        <v>645</v>
      </c>
      <c r="H27" s="5" t="s">
        <v>675</v>
      </c>
      <c r="I27" s="5" t="s">
        <v>656</v>
      </c>
      <c r="J27" s="5" t="s">
        <v>646</v>
      </c>
    </row>
    <row r="28" spans="1:12" x14ac:dyDescent="0.3">
      <c r="A28" s="7" t="s">
        <v>53</v>
      </c>
      <c r="C28" s="5" t="s">
        <v>536</v>
      </c>
      <c r="D28" t="s">
        <v>538</v>
      </c>
      <c r="E28" s="5" t="s">
        <v>538</v>
      </c>
      <c r="F28" s="5" t="s">
        <v>654</v>
      </c>
      <c r="G28" s="5" t="s">
        <v>645</v>
      </c>
      <c r="H28" s="5" t="s">
        <v>676</v>
      </c>
      <c r="I28" s="5" t="s">
        <v>656</v>
      </c>
      <c r="J28" s="5" t="s">
        <v>646</v>
      </c>
    </row>
    <row r="29" spans="1:12" x14ac:dyDescent="0.3">
      <c r="C29" s="5" t="s">
        <v>205</v>
      </c>
      <c r="D29" t="s">
        <v>207</v>
      </c>
      <c r="E29" s="5" t="s">
        <v>677</v>
      </c>
      <c r="F29" s="5" t="s">
        <v>678</v>
      </c>
      <c r="G29" s="5" t="s">
        <v>645</v>
      </c>
      <c r="H29" s="5" t="s">
        <v>679</v>
      </c>
      <c r="I29" s="5" t="s">
        <v>680</v>
      </c>
      <c r="J29" s="5" t="s">
        <v>646</v>
      </c>
    </row>
    <row r="30" spans="1:12" x14ac:dyDescent="0.3">
      <c r="C30" s="5" t="s">
        <v>22</v>
      </c>
      <c r="D30" t="s">
        <v>244</v>
      </c>
      <c r="E30" s="5" t="s">
        <v>244</v>
      </c>
      <c r="F30" s="5" t="s">
        <v>583</v>
      </c>
      <c r="G30" s="5" t="s">
        <v>664</v>
      </c>
      <c r="H30" s="5" t="s">
        <v>681</v>
      </c>
      <c r="I30" s="5" t="s">
        <v>619</v>
      </c>
      <c r="J30" s="5" t="s">
        <v>650</v>
      </c>
    </row>
    <row r="31" spans="1:12" x14ac:dyDescent="0.3">
      <c r="C31" s="5" t="s">
        <v>316</v>
      </c>
      <c r="D31" t="s">
        <v>318</v>
      </c>
      <c r="E31" s="5" t="s">
        <v>682</v>
      </c>
      <c r="F31" s="5" t="s">
        <v>583</v>
      </c>
      <c r="G31" s="5" t="s">
        <v>645</v>
      </c>
      <c r="H31" s="5" t="s">
        <v>683</v>
      </c>
      <c r="I31" s="5" t="s">
        <v>619</v>
      </c>
      <c r="J31" s="5" t="s">
        <v>646</v>
      </c>
    </row>
    <row r="32" spans="1:12" x14ac:dyDescent="0.3">
      <c r="C32" s="5" t="s">
        <v>438</v>
      </c>
      <c r="D32" t="s">
        <v>440</v>
      </c>
      <c r="E32" s="5" t="s">
        <v>440</v>
      </c>
      <c r="F32" s="5" t="s">
        <v>654</v>
      </c>
      <c r="G32" s="5" t="s">
        <v>645</v>
      </c>
      <c r="H32" s="5" t="s">
        <v>684</v>
      </c>
      <c r="I32" s="5" t="s">
        <v>656</v>
      </c>
      <c r="J32" s="5" t="s">
        <v>646</v>
      </c>
    </row>
    <row r="33" spans="3:10" x14ac:dyDescent="0.3">
      <c r="C33" s="5" t="s">
        <v>478</v>
      </c>
      <c r="D33" t="s">
        <v>480</v>
      </c>
      <c r="E33" s="5" t="s">
        <v>480</v>
      </c>
      <c r="F33" s="5" t="s">
        <v>654</v>
      </c>
      <c r="G33" s="5" t="s">
        <v>645</v>
      </c>
      <c r="H33" s="5" t="s">
        <v>685</v>
      </c>
      <c r="I33" s="5" t="s">
        <v>656</v>
      </c>
      <c r="J33" s="5" t="s">
        <v>646</v>
      </c>
    </row>
    <row r="34" spans="3:10" x14ac:dyDescent="0.3">
      <c r="C34" s="5" t="s">
        <v>278</v>
      </c>
      <c r="D34" t="s">
        <v>280</v>
      </c>
      <c r="E34" s="5" t="s">
        <v>686</v>
      </c>
      <c r="F34" s="5" t="s">
        <v>633</v>
      </c>
      <c r="G34" s="5" t="s">
        <v>645</v>
      </c>
      <c r="H34" s="5" t="s">
        <v>687</v>
      </c>
      <c r="I34" s="5" t="s">
        <v>636</v>
      </c>
      <c r="J34" s="5" t="s">
        <v>646</v>
      </c>
    </row>
    <row r="35" spans="3:10" x14ac:dyDescent="0.3">
      <c r="C35" s="5" t="s">
        <v>541</v>
      </c>
      <c r="D35" t="s">
        <v>543</v>
      </c>
      <c r="E35" s="5" t="s">
        <v>543</v>
      </c>
      <c r="F35" s="5" t="s">
        <v>654</v>
      </c>
      <c r="G35" s="5" t="s">
        <v>645</v>
      </c>
      <c r="H35" s="5" t="s">
        <v>688</v>
      </c>
      <c r="I35" s="5" t="s">
        <v>656</v>
      </c>
      <c r="J35" s="5" t="s">
        <v>646</v>
      </c>
    </row>
    <row r="36" spans="3:10" x14ac:dyDescent="0.3">
      <c r="C36" s="5" t="s">
        <v>25</v>
      </c>
      <c r="D36" t="s">
        <v>351</v>
      </c>
      <c r="E36" s="5" t="s">
        <v>351</v>
      </c>
      <c r="F36" s="5" t="s">
        <v>666</v>
      </c>
      <c r="G36" s="5" t="s">
        <v>664</v>
      </c>
      <c r="H36" s="5" t="s">
        <v>689</v>
      </c>
      <c r="I36" s="5" t="s">
        <v>668</v>
      </c>
      <c r="J36" s="5" t="s">
        <v>650</v>
      </c>
    </row>
    <row r="37" spans="3:10" x14ac:dyDescent="0.3">
      <c r="C37" s="5" t="s">
        <v>369</v>
      </c>
      <c r="D37" t="s">
        <v>371</v>
      </c>
      <c r="E37" s="5" t="s">
        <v>371</v>
      </c>
      <c r="F37" s="5" t="s">
        <v>690</v>
      </c>
      <c r="G37" s="5" t="s">
        <v>645</v>
      </c>
      <c r="H37" s="5" t="s">
        <v>691</v>
      </c>
      <c r="I37" s="5" t="s">
        <v>692</v>
      </c>
      <c r="J37" s="5" t="s">
        <v>646</v>
      </c>
    </row>
    <row r="38" spans="3:10" x14ac:dyDescent="0.3">
      <c r="C38" s="5" t="s">
        <v>239</v>
      </c>
      <c r="D38" t="s">
        <v>241</v>
      </c>
      <c r="E38" s="5" t="s">
        <v>241</v>
      </c>
      <c r="F38" s="5" t="s">
        <v>654</v>
      </c>
      <c r="G38" s="5" t="s">
        <v>645</v>
      </c>
      <c r="H38" s="5" t="s">
        <v>693</v>
      </c>
      <c r="I38" s="5" t="s">
        <v>656</v>
      </c>
      <c r="J38" s="5" t="s">
        <v>646</v>
      </c>
    </row>
    <row r="39" spans="3:10" x14ac:dyDescent="0.3">
      <c r="C39" s="5" t="s">
        <v>331</v>
      </c>
      <c r="D39" t="s">
        <v>333</v>
      </c>
      <c r="E39" s="5" t="s">
        <v>333</v>
      </c>
      <c r="F39" s="5" t="s">
        <v>694</v>
      </c>
      <c r="G39" s="5" t="s">
        <v>645</v>
      </c>
      <c r="H39" s="5" t="s">
        <v>695</v>
      </c>
      <c r="I39" s="5" t="s">
        <v>696</v>
      </c>
      <c r="J39" s="5" t="s">
        <v>646</v>
      </c>
    </row>
    <row r="40" spans="3:10" x14ac:dyDescent="0.3">
      <c r="C40" s="5" t="s">
        <v>428</v>
      </c>
      <c r="D40" t="s">
        <v>430</v>
      </c>
      <c r="E40" s="5" t="s">
        <v>430</v>
      </c>
      <c r="F40" s="5" t="s">
        <v>654</v>
      </c>
      <c r="G40" s="5" t="s">
        <v>645</v>
      </c>
      <c r="H40" s="5" t="s">
        <v>697</v>
      </c>
      <c r="I40" s="5" t="s">
        <v>656</v>
      </c>
      <c r="J40" s="5" t="s">
        <v>646</v>
      </c>
    </row>
    <row r="41" spans="3:10" x14ac:dyDescent="0.3">
      <c r="C41" s="5" t="s">
        <v>364</v>
      </c>
      <c r="D41" t="s">
        <v>366</v>
      </c>
      <c r="E41" s="5" t="s">
        <v>366</v>
      </c>
      <c r="F41" s="5" t="s">
        <v>698</v>
      </c>
      <c r="G41" s="5" t="s">
        <v>645</v>
      </c>
      <c r="H41" s="5" t="s">
        <v>699</v>
      </c>
      <c r="I41" s="5" t="s">
        <v>698</v>
      </c>
      <c r="J41" s="5" t="s">
        <v>646</v>
      </c>
    </row>
    <row r="42" spans="3:10" x14ac:dyDescent="0.3">
      <c r="C42" s="5" t="s">
        <v>423</v>
      </c>
      <c r="D42" t="s">
        <v>425</v>
      </c>
      <c r="E42" s="5" t="s">
        <v>425</v>
      </c>
      <c r="F42" s="5" t="s">
        <v>694</v>
      </c>
      <c r="G42" s="5" t="s">
        <v>645</v>
      </c>
      <c r="H42" s="5" t="s">
        <v>700</v>
      </c>
      <c r="I42" s="5" t="s">
        <v>696</v>
      </c>
      <c r="J42" s="5" t="s">
        <v>646</v>
      </c>
    </row>
    <row r="43" spans="3:10" x14ac:dyDescent="0.3">
      <c r="C43" s="5" t="s">
        <v>546</v>
      </c>
      <c r="D43" t="s">
        <v>548</v>
      </c>
      <c r="E43" s="5" t="s">
        <v>548</v>
      </c>
      <c r="F43" s="5" t="s">
        <v>666</v>
      </c>
      <c r="G43" s="5" t="s">
        <v>645</v>
      </c>
      <c r="H43" s="5" t="s">
        <v>701</v>
      </c>
      <c r="I43" s="5" t="s">
        <v>668</v>
      </c>
      <c r="J43" s="5" t="s">
        <v>646</v>
      </c>
    </row>
    <row r="44" spans="3:10" x14ac:dyDescent="0.3">
      <c r="C44" s="5" t="s">
        <v>497</v>
      </c>
      <c r="D44" t="s">
        <v>499</v>
      </c>
      <c r="E44" s="5" t="s">
        <v>499</v>
      </c>
      <c r="F44" s="5" t="s">
        <v>654</v>
      </c>
      <c r="G44" s="5" t="s">
        <v>664</v>
      </c>
      <c r="H44" s="5" t="s">
        <v>702</v>
      </c>
      <c r="I44" s="5" t="s">
        <v>656</v>
      </c>
      <c r="J44" s="5" t="s">
        <v>650</v>
      </c>
    </row>
    <row r="45" spans="3:10" x14ac:dyDescent="0.3">
      <c r="C45" s="5" t="s">
        <v>248</v>
      </c>
      <c r="D45" t="s">
        <v>250</v>
      </c>
      <c r="E45" s="5" t="s">
        <v>250</v>
      </c>
      <c r="F45" s="5" t="s">
        <v>583</v>
      </c>
      <c r="G45" s="5" t="s">
        <v>645</v>
      </c>
      <c r="H45" s="5" t="s">
        <v>703</v>
      </c>
      <c r="I45" s="5" t="s">
        <v>619</v>
      </c>
      <c r="J45" s="5" t="s">
        <v>646</v>
      </c>
    </row>
    <row r="46" spans="3:10" x14ac:dyDescent="0.3">
      <c r="C46" s="5" t="s">
        <v>453</v>
      </c>
      <c r="D46" t="s">
        <v>455</v>
      </c>
      <c r="E46" s="5" t="s">
        <v>455</v>
      </c>
      <c r="F46" s="5" t="s">
        <v>694</v>
      </c>
      <c r="G46" s="5" t="s">
        <v>645</v>
      </c>
      <c r="H46" s="5" t="s">
        <v>704</v>
      </c>
      <c r="I46" s="5" t="s">
        <v>696</v>
      </c>
      <c r="J46" s="5" t="s">
        <v>646</v>
      </c>
    </row>
    <row r="47" spans="3:10" x14ac:dyDescent="0.3">
      <c r="C47" s="5" t="s">
        <v>195</v>
      </c>
      <c r="D47" t="s">
        <v>197</v>
      </c>
      <c r="E47" s="5" t="s">
        <v>197</v>
      </c>
      <c r="F47" s="5" t="s">
        <v>654</v>
      </c>
      <c r="G47" s="5" t="s">
        <v>645</v>
      </c>
      <c r="H47" s="5" t="s">
        <v>705</v>
      </c>
      <c r="I47" s="5" t="s">
        <v>656</v>
      </c>
      <c r="J47" s="5" t="s">
        <v>646</v>
      </c>
    </row>
    <row r="48" spans="3:10" x14ac:dyDescent="0.3">
      <c r="C48" s="5" t="s">
        <v>234</v>
      </c>
      <c r="D48" t="s">
        <v>236</v>
      </c>
      <c r="E48" s="5" t="s">
        <v>706</v>
      </c>
      <c r="F48" s="5" t="s">
        <v>654</v>
      </c>
      <c r="G48" s="5" t="s">
        <v>645</v>
      </c>
      <c r="H48" s="5" t="s">
        <v>707</v>
      </c>
      <c r="I48" s="5" t="s">
        <v>656</v>
      </c>
      <c r="J48" s="5" t="s">
        <v>646</v>
      </c>
    </row>
    <row r="49" spans="3:10" x14ac:dyDescent="0.3">
      <c r="C49" s="5" t="s">
        <v>463</v>
      </c>
      <c r="D49" t="s">
        <v>465</v>
      </c>
      <c r="E49" s="5" t="s">
        <v>708</v>
      </c>
      <c r="F49" s="5" t="s">
        <v>694</v>
      </c>
      <c r="G49" s="5" t="s">
        <v>645</v>
      </c>
      <c r="H49" s="5" t="s">
        <v>709</v>
      </c>
      <c r="I49" s="5" t="s">
        <v>696</v>
      </c>
      <c r="J49" s="5" t="s">
        <v>646</v>
      </c>
    </row>
    <row r="50" spans="3:10" x14ac:dyDescent="0.3">
      <c r="C50" s="5" t="s">
        <v>215</v>
      </c>
      <c r="D50" t="s">
        <v>217</v>
      </c>
      <c r="E50" s="5" t="s">
        <v>217</v>
      </c>
      <c r="F50" s="5" t="s">
        <v>694</v>
      </c>
      <c r="G50" s="5" t="s">
        <v>645</v>
      </c>
      <c r="H50" s="5" t="s">
        <v>710</v>
      </c>
      <c r="I50" s="5" t="s">
        <v>696</v>
      </c>
      <c r="J50" s="5" t="s">
        <v>646</v>
      </c>
    </row>
    <row r="51" spans="3:10" x14ac:dyDescent="0.3">
      <c r="C51" s="5" t="s">
        <v>413</v>
      </c>
      <c r="D51" t="s">
        <v>415</v>
      </c>
      <c r="E51" s="5" t="s">
        <v>415</v>
      </c>
      <c r="F51" s="5" t="s">
        <v>654</v>
      </c>
      <c r="G51" s="5" t="s">
        <v>645</v>
      </c>
      <c r="H51" s="5" t="s">
        <v>711</v>
      </c>
      <c r="I51" s="5" t="s">
        <v>656</v>
      </c>
      <c r="J51" s="5" t="s">
        <v>646</v>
      </c>
    </row>
    <row r="52" spans="3:10" x14ac:dyDescent="0.3">
      <c r="C52" s="5" t="s">
        <v>321</v>
      </c>
      <c r="D52" t="s">
        <v>323</v>
      </c>
      <c r="E52" s="5" t="s">
        <v>323</v>
      </c>
      <c r="F52" s="5" t="s">
        <v>654</v>
      </c>
      <c r="G52" s="5" t="s">
        <v>645</v>
      </c>
      <c r="H52" s="5" t="s">
        <v>712</v>
      </c>
      <c r="I52" s="5" t="s">
        <v>656</v>
      </c>
      <c r="J52" s="5" t="s">
        <v>646</v>
      </c>
    </row>
    <row r="53" spans="3:10" x14ac:dyDescent="0.3">
      <c r="C53" s="5" t="s">
        <v>181</v>
      </c>
      <c r="D53" t="s">
        <v>183</v>
      </c>
      <c r="E53" s="5" t="s">
        <v>183</v>
      </c>
      <c r="F53" s="5" t="s">
        <v>654</v>
      </c>
      <c r="G53" s="5" t="s">
        <v>645</v>
      </c>
      <c r="H53" s="5" t="s">
        <v>713</v>
      </c>
      <c r="I53" s="5" t="s">
        <v>656</v>
      </c>
      <c r="J53" s="5" t="s">
        <v>646</v>
      </c>
    </row>
    <row r="54" spans="3:10" x14ac:dyDescent="0.3">
      <c r="C54" s="5" t="s">
        <v>258</v>
      </c>
      <c r="D54" t="s">
        <v>260</v>
      </c>
      <c r="E54" s="5" t="s">
        <v>260</v>
      </c>
      <c r="F54" s="5" t="s">
        <v>638</v>
      </c>
      <c r="G54" s="5" t="s">
        <v>645</v>
      </c>
      <c r="H54" s="5" t="s">
        <v>714</v>
      </c>
      <c r="I54" s="5" t="s">
        <v>640</v>
      </c>
      <c r="J54" s="5" t="s">
        <v>646</v>
      </c>
    </row>
    <row r="55" spans="3:10" x14ac:dyDescent="0.3">
      <c r="C55" s="5" t="s">
        <v>253</v>
      </c>
      <c r="D55" t="s">
        <v>255</v>
      </c>
      <c r="E55" s="5" t="s">
        <v>255</v>
      </c>
      <c r="F55" s="5" t="s">
        <v>638</v>
      </c>
      <c r="G55" s="5" t="s">
        <v>645</v>
      </c>
      <c r="H55" s="5" t="s">
        <v>715</v>
      </c>
      <c r="I55" s="5" t="s">
        <v>640</v>
      </c>
      <c r="J55" s="5" t="s">
        <v>646</v>
      </c>
    </row>
    <row r="56" spans="3:10" x14ac:dyDescent="0.3">
      <c r="C56" s="5" t="s">
        <v>229</v>
      </c>
      <c r="D56" t="s">
        <v>231</v>
      </c>
      <c r="E56" s="5" t="s">
        <v>716</v>
      </c>
      <c r="F56" s="5" t="s">
        <v>694</v>
      </c>
      <c r="G56" s="5" t="s">
        <v>645</v>
      </c>
      <c r="H56" s="5" t="s">
        <v>717</v>
      </c>
      <c r="I56" s="5" t="s">
        <v>696</v>
      </c>
      <c r="J56" s="5" t="s">
        <v>646</v>
      </c>
    </row>
    <row r="57" spans="3:10" x14ac:dyDescent="0.3">
      <c r="C57" s="5" t="s">
        <v>403</v>
      </c>
      <c r="D57" t="s">
        <v>405</v>
      </c>
      <c r="E57" s="5" t="s">
        <v>718</v>
      </c>
      <c r="F57" s="5" t="s">
        <v>654</v>
      </c>
      <c r="G57" s="5" t="s">
        <v>645</v>
      </c>
      <c r="H57" s="5" t="s">
        <v>719</v>
      </c>
      <c r="I57" s="5" t="s">
        <v>656</v>
      </c>
      <c r="J57" s="5" t="s">
        <v>646</v>
      </c>
    </row>
    <row r="58" spans="3:10" x14ac:dyDescent="0.3">
      <c r="C58" s="5" t="s">
        <v>473</v>
      </c>
      <c r="D58" t="s">
        <v>475</v>
      </c>
      <c r="E58" s="5" t="s">
        <v>720</v>
      </c>
      <c r="F58" s="5" t="s">
        <v>654</v>
      </c>
      <c r="G58" s="5" t="s">
        <v>664</v>
      </c>
      <c r="H58" s="5" t="s">
        <v>721</v>
      </c>
      <c r="I58" s="5" t="s">
        <v>656</v>
      </c>
      <c r="J58" s="5" t="s">
        <v>650</v>
      </c>
    </row>
    <row r="59" spans="3:10" x14ac:dyDescent="0.3">
      <c r="C59" s="5" t="s">
        <v>383</v>
      </c>
      <c r="D59" t="s">
        <v>385</v>
      </c>
      <c r="E59" s="5" t="s">
        <v>385</v>
      </c>
      <c r="F59" s="5" t="s">
        <v>666</v>
      </c>
      <c r="G59" s="5" t="s">
        <v>645</v>
      </c>
      <c r="H59" s="5" t="s">
        <v>722</v>
      </c>
      <c r="I59" s="5" t="s">
        <v>668</v>
      </c>
      <c r="J59" s="5" t="s">
        <v>646</v>
      </c>
    </row>
    <row r="60" spans="3:10" x14ac:dyDescent="0.3">
      <c r="C60" s="5" t="s">
        <v>448</v>
      </c>
      <c r="D60" t="s">
        <v>450</v>
      </c>
      <c r="E60" s="5" t="s">
        <v>450</v>
      </c>
      <c r="F60" s="5" t="s">
        <v>678</v>
      </c>
      <c r="G60" s="5" t="s">
        <v>645</v>
      </c>
      <c r="H60" s="5" t="s">
        <v>723</v>
      </c>
      <c r="I60" s="5" t="s">
        <v>680</v>
      </c>
      <c r="J60" s="5" t="s">
        <v>646</v>
      </c>
    </row>
    <row r="61" spans="3:10" x14ac:dyDescent="0.3">
      <c r="C61" s="5" t="s">
        <v>176</v>
      </c>
      <c r="D61" t="s">
        <v>178</v>
      </c>
      <c r="E61" s="5" t="s">
        <v>178</v>
      </c>
      <c r="F61" s="5" t="s">
        <v>724</v>
      </c>
      <c r="G61" s="5" t="s">
        <v>645</v>
      </c>
      <c r="H61" s="5" t="s">
        <v>725</v>
      </c>
      <c r="I61" s="5" t="s">
        <v>726</v>
      </c>
      <c r="J61" s="5" t="s">
        <v>646</v>
      </c>
    </row>
    <row r="62" spans="3:10" x14ac:dyDescent="0.3">
      <c r="C62" s="5" t="s">
        <v>556</v>
      </c>
      <c r="D62" t="s">
        <v>558</v>
      </c>
      <c r="E62" s="5" t="s">
        <v>727</v>
      </c>
      <c r="F62" s="5" t="s">
        <v>583</v>
      </c>
      <c r="G62" s="5" t="s">
        <v>728</v>
      </c>
      <c r="H62" s="5" t="s">
        <v>729</v>
      </c>
      <c r="I62" s="5" t="s">
        <v>619</v>
      </c>
      <c r="J62" s="5" t="s">
        <v>730</v>
      </c>
    </row>
    <row r="63" spans="3:10" x14ac:dyDescent="0.3">
      <c r="C63" s="5" t="s">
        <v>263</v>
      </c>
      <c r="D63" t="s">
        <v>265</v>
      </c>
      <c r="E63" s="5" t="s">
        <v>731</v>
      </c>
      <c r="F63" s="5" t="s">
        <v>638</v>
      </c>
      <c r="G63" s="5" t="s">
        <v>645</v>
      </c>
      <c r="H63" s="5" t="s">
        <v>732</v>
      </c>
      <c r="I63" s="5" t="s">
        <v>640</v>
      </c>
      <c r="J63" s="5" t="s">
        <v>646</v>
      </c>
    </row>
    <row r="64" spans="3:10" x14ac:dyDescent="0.3">
      <c r="C64" s="5" t="s">
        <v>166</v>
      </c>
      <c r="D64" t="s">
        <v>168</v>
      </c>
      <c r="E64" s="5" t="s">
        <v>168</v>
      </c>
      <c r="F64" s="5" t="s">
        <v>724</v>
      </c>
      <c r="G64" s="5" t="s">
        <v>645</v>
      </c>
      <c r="H64" s="5" t="s">
        <v>733</v>
      </c>
      <c r="I64" s="5" t="s">
        <v>726</v>
      </c>
      <c r="J64" s="5" t="s">
        <v>646</v>
      </c>
    </row>
    <row r="65" spans="3:10" x14ac:dyDescent="0.3">
      <c r="C65" s="5" t="s">
        <v>171</v>
      </c>
      <c r="D65" t="s">
        <v>173</v>
      </c>
      <c r="E65" s="5" t="s">
        <v>173</v>
      </c>
      <c r="F65" s="5" t="s">
        <v>654</v>
      </c>
      <c r="G65" s="5" t="s">
        <v>645</v>
      </c>
      <c r="H65" s="5" t="s">
        <v>734</v>
      </c>
      <c r="I65" s="5" t="s">
        <v>656</v>
      </c>
      <c r="J65" s="5" t="s">
        <v>646</v>
      </c>
    </row>
    <row r="66" spans="3:10" x14ac:dyDescent="0.3">
      <c r="C66" s="5" t="s">
        <v>359</v>
      </c>
      <c r="D66" t="s">
        <v>361</v>
      </c>
      <c r="E66" s="5" t="s">
        <v>361</v>
      </c>
      <c r="F66" s="5" t="s">
        <v>666</v>
      </c>
      <c r="G66" s="5" t="s">
        <v>645</v>
      </c>
      <c r="H66" s="5" t="s">
        <v>735</v>
      </c>
      <c r="I66" s="5" t="s">
        <v>668</v>
      </c>
      <c r="J66" s="5" t="s">
        <v>646</v>
      </c>
    </row>
    <row r="67" spans="3:10" x14ac:dyDescent="0.3">
      <c r="C67" s="5" t="s">
        <v>157</v>
      </c>
      <c r="D67" t="s">
        <v>159</v>
      </c>
      <c r="E67" s="5" t="s">
        <v>736</v>
      </c>
      <c r="F67" s="5" t="s">
        <v>694</v>
      </c>
      <c r="G67" s="5" t="s">
        <v>645</v>
      </c>
      <c r="H67" s="5" t="s">
        <v>737</v>
      </c>
      <c r="I67" s="5" t="s">
        <v>696</v>
      </c>
      <c r="J67" s="5" t="s">
        <v>646</v>
      </c>
    </row>
    <row r="68" spans="3:10" x14ac:dyDescent="0.3">
      <c r="C68" s="5" t="s">
        <v>433</v>
      </c>
      <c r="D68" t="s">
        <v>435</v>
      </c>
      <c r="E68" s="5" t="s">
        <v>435</v>
      </c>
      <c r="F68" s="5" t="s">
        <v>724</v>
      </c>
      <c r="G68" s="5" t="s">
        <v>645</v>
      </c>
      <c r="H68" s="5" t="s">
        <v>738</v>
      </c>
      <c r="I68" s="5" t="s">
        <v>726</v>
      </c>
      <c r="J68" s="5" t="s">
        <v>646</v>
      </c>
    </row>
    <row r="69" spans="3:10" x14ac:dyDescent="0.3">
      <c r="C69" s="5" t="s">
        <v>36</v>
      </c>
      <c r="D69" t="s">
        <v>288</v>
      </c>
      <c r="E69" s="5" t="s">
        <v>288</v>
      </c>
      <c r="F69" s="5" t="s">
        <v>583</v>
      </c>
      <c r="G69" s="5" t="s">
        <v>645</v>
      </c>
      <c r="H69" s="5" t="s">
        <v>739</v>
      </c>
      <c r="I69" s="5" t="s">
        <v>619</v>
      </c>
      <c r="J69" s="5" t="s">
        <v>646</v>
      </c>
    </row>
    <row r="70" spans="3:10" x14ac:dyDescent="0.3">
      <c r="C70" s="5" t="s">
        <v>292</v>
      </c>
      <c r="D70" t="s">
        <v>294</v>
      </c>
      <c r="E70" s="5" t="s">
        <v>294</v>
      </c>
      <c r="F70" s="5" t="s">
        <v>583</v>
      </c>
      <c r="G70" s="5" t="s">
        <v>645</v>
      </c>
      <c r="H70" s="5" t="s">
        <v>740</v>
      </c>
      <c r="I70" s="5" t="s">
        <v>619</v>
      </c>
      <c r="J70" s="5" t="s">
        <v>646</v>
      </c>
    </row>
    <row r="71" spans="3:10" x14ac:dyDescent="0.3">
      <c r="C71" s="5" t="s">
        <v>200</v>
      </c>
      <c r="D71" t="s">
        <v>202</v>
      </c>
      <c r="E71" s="5" t="s">
        <v>741</v>
      </c>
      <c r="F71" s="5" t="s">
        <v>654</v>
      </c>
      <c r="G71" s="5" t="s">
        <v>645</v>
      </c>
      <c r="H71" s="5" t="s">
        <v>742</v>
      </c>
      <c r="I71" s="5" t="s">
        <v>656</v>
      </c>
      <c r="J71" s="5" t="s">
        <v>646</v>
      </c>
    </row>
    <row r="72" spans="3:10" x14ac:dyDescent="0.3">
      <c r="C72" s="5" t="s">
        <v>418</v>
      </c>
      <c r="D72" t="s">
        <v>420</v>
      </c>
      <c r="E72" s="5" t="s">
        <v>420</v>
      </c>
      <c r="F72" s="5" t="s">
        <v>654</v>
      </c>
      <c r="G72" s="5" t="s">
        <v>645</v>
      </c>
      <c r="H72" s="5" t="s">
        <v>743</v>
      </c>
      <c r="I72" s="5" t="s">
        <v>656</v>
      </c>
      <c r="J72" s="5" t="s">
        <v>646</v>
      </c>
    </row>
    <row r="73" spans="3:10" x14ac:dyDescent="0.3">
      <c r="C73" s="5" t="s">
        <v>346</v>
      </c>
      <c r="D73" t="s">
        <v>348</v>
      </c>
      <c r="E73" s="5" t="s">
        <v>348</v>
      </c>
      <c r="F73" s="5" t="s">
        <v>666</v>
      </c>
      <c r="G73" s="5" t="s">
        <v>648</v>
      </c>
      <c r="H73" s="5" t="s">
        <v>744</v>
      </c>
      <c r="I73" s="5" t="s">
        <v>668</v>
      </c>
      <c r="J73" s="5" t="s">
        <v>650</v>
      </c>
    </row>
    <row r="74" spans="3:10" x14ac:dyDescent="0.3">
      <c r="C74" s="5" t="s">
        <v>273</v>
      </c>
      <c r="D74" t="s">
        <v>275</v>
      </c>
      <c r="E74" s="5" t="s">
        <v>275</v>
      </c>
      <c r="F74" s="5" t="s">
        <v>745</v>
      </c>
      <c r="G74" s="5" t="s">
        <v>645</v>
      </c>
      <c r="H74" s="5" t="s">
        <v>746</v>
      </c>
      <c r="I74" s="5" t="s">
        <v>747</v>
      </c>
      <c r="J74" s="5" t="s">
        <v>646</v>
      </c>
    </row>
    <row r="75" spans="3:10" x14ac:dyDescent="0.3">
      <c r="C75" s="5" t="s">
        <v>398</v>
      </c>
      <c r="D75" t="s">
        <v>400</v>
      </c>
      <c r="E75" s="5" t="s">
        <v>400</v>
      </c>
      <c r="F75" s="5" t="s">
        <v>666</v>
      </c>
      <c r="G75" s="5" t="s">
        <v>645</v>
      </c>
      <c r="H75" s="5" t="s">
        <v>748</v>
      </c>
      <c r="I75" s="5" t="s">
        <v>668</v>
      </c>
      <c r="J75" s="5" t="s">
        <v>646</v>
      </c>
    </row>
    <row r="76" spans="3:10" x14ac:dyDescent="0.3">
      <c r="C76" s="5" t="s">
        <v>29</v>
      </c>
      <c r="D76" t="s">
        <v>162</v>
      </c>
      <c r="E76" s="5" t="s">
        <v>162</v>
      </c>
      <c r="F76" s="5" t="s">
        <v>654</v>
      </c>
      <c r="G76" s="5" t="s">
        <v>645</v>
      </c>
      <c r="H76" s="5" t="s">
        <v>749</v>
      </c>
      <c r="I76" s="5" t="s">
        <v>656</v>
      </c>
      <c r="J76" s="5" t="s">
        <v>646</v>
      </c>
    </row>
    <row r="77" spans="3:10" x14ac:dyDescent="0.3">
      <c r="C77" s="5" t="s">
        <v>374</v>
      </c>
      <c r="D77" t="s">
        <v>376</v>
      </c>
      <c r="E77" s="5" t="s">
        <v>376</v>
      </c>
      <c r="F77" s="5" t="s">
        <v>698</v>
      </c>
      <c r="G77" s="5" t="s">
        <v>645</v>
      </c>
      <c r="H77" s="5" t="s">
        <v>750</v>
      </c>
      <c r="I77" s="5" t="s">
        <v>698</v>
      </c>
      <c r="J77" s="5" t="s">
        <v>646</v>
      </c>
    </row>
    <row r="78" spans="3:10" x14ac:dyDescent="0.3">
      <c r="C78" s="5" t="s">
        <v>408</v>
      </c>
      <c r="D78" t="s">
        <v>410</v>
      </c>
      <c r="E78" s="5" t="s">
        <v>751</v>
      </c>
      <c r="F78" s="5" t="s">
        <v>752</v>
      </c>
      <c r="G78" s="5" t="s">
        <v>645</v>
      </c>
      <c r="H78" s="5" t="s">
        <v>753</v>
      </c>
      <c r="I78" s="5" t="s">
        <v>754</v>
      </c>
      <c r="J78" s="5" t="s">
        <v>646</v>
      </c>
    </row>
    <row r="79" spans="3:10" x14ac:dyDescent="0.3">
      <c r="C79" s="5" t="s">
        <v>283</v>
      </c>
      <c r="D79" t="s">
        <v>285</v>
      </c>
      <c r="E79" s="5" t="s">
        <v>755</v>
      </c>
      <c r="F79" s="5" t="s">
        <v>583</v>
      </c>
      <c r="G79" s="5" t="s">
        <v>645</v>
      </c>
      <c r="H79" s="5" t="s">
        <v>756</v>
      </c>
      <c r="I79" s="5" t="s">
        <v>619</v>
      </c>
      <c r="J79" s="5" t="s">
        <v>646</v>
      </c>
    </row>
    <row r="80" spans="3:10" x14ac:dyDescent="0.3">
      <c r="C80" s="5" t="s">
        <v>458</v>
      </c>
      <c r="D80" t="s">
        <v>460</v>
      </c>
      <c r="E80" s="5" t="s">
        <v>757</v>
      </c>
      <c r="F80" s="5" t="s">
        <v>340</v>
      </c>
      <c r="G80" s="5" t="s">
        <v>645</v>
      </c>
      <c r="H80" s="5" t="s">
        <v>758</v>
      </c>
      <c r="I80" s="5" t="s">
        <v>340</v>
      </c>
      <c r="J80" s="5" t="s">
        <v>646</v>
      </c>
    </row>
    <row r="81" spans="3:10" x14ac:dyDescent="0.3">
      <c r="C81" s="5" t="s">
        <v>46</v>
      </c>
      <c r="D81" t="s">
        <v>483</v>
      </c>
      <c r="E81" s="5" t="s">
        <v>483</v>
      </c>
      <c r="F81" s="5" t="s">
        <v>654</v>
      </c>
      <c r="G81" s="5" t="s">
        <v>645</v>
      </c>
      <c r="H81" s="5" t="s">
        <v>759</v>
      </c>
      <c r="I81" s="5" t="s">
        <v>656</v>
      </c>
      <c r="J81" s="5" t="s">
        <v>646</v>
      </c>
    </row>
    <row r="82" spans="3:10" x14ac:dyDescent="0.3">
      <c r="C82" s="5" t="s">
        <v>393</v>
      </c>
      <c r="D82" t="s">
        <v>395</v>
      </c>
      <c r="E82" s="5" t="s">
        <v>395</v>
      </c>
      <c r="F82" s="5" t="s">
        <v>666</v>
      </c>
      <c r="G82" s="5" t="s">
        <v>645</v>
      </c>
      <c r="H82" s="5" t="s">
        <v>760</v>
      </c>
      <c r="I82" s="5" t="s">
        <v>668</v>
      </c>
      <c r="J82" s="5" t="s">
        <v>646</v>
      </c>
    </row>
    <row r="83" spans="3:10" x14ac:dyDescent="0.3">
      <c r="C83" s="5" t="s">
        <v>443</v>
      </c>
      <c r="D83" t="s">
        <v>445</v>
      </c>
      <c r="E83" s="5" t="s">
        <v>445</v>
      </c>
      <c r="F83" s="5" t="s">
        <v>654</v>
      </c>
      <c r="G83" s="5" t="s">
        <v>645</v>
      </c>
      <c r="H83" s="5" t="s">
        <v>761</v>
      </c>
      <c r="I83" s="5" t="s">
        <v>656</v>
      </c>
      <c r="J83" s="5" t="s">
        <v>646</v>
      </c>
    </row>
    <row r="84" spans="3:10" x14ac:dyDescent="0.3">
      <c r="C84" s="5" t="s">
        <v>468</v>
      </c>
      <c r="D84" t="s">
        <v>470</v>
      </c>
      <c r="E84" s="5" t="s">
        <v>470</v>
      </c>
      <c r="F84" s="5" t="s">
        <v>666</v>
      </c>
      <c r="G84" s="5" t="s">
        <v>645</v>
      </c>
      <c r="H84" s="5" t="s">
        <v>762</v>
      </c>
      <c r="I84" s="5" t="s">
        <v>668</v>
      </c>
      <c r="J84" s="5" t="s">
        <v>646</v>
      </c>
    </row>
    <row r="85" spans="3:10" x14ac:dyDescent="0.3">
      <c r="C85" s="5" t="s">
        <v>43</v>
      </c>
      <c r="D85" t="s">
        <v>379</v>
      </c>
      <c r="E85" s="5" t="s">
        <v>379</v>
      </c>
      <c r="F85" s="5" t="s">
        <v>666</v>
      </c>
      <c r="G85" s="5" t="s">
        <v>645</v>
      </c>
      <c r="H85" s="5" t="s">
        <v>763</v>
      </c>
      <c r="I85" s="5" t="s">
        <v>668</v>
      </c>
      <c r="J85" s="5" t="s">
        <v>646</v>
      </c>
    </row>
    <row r="86" spans="3:10" x14ac:dyDescent="0.3">
      <c r="C86" s="5" t="s">
        <v>32</v>
      </c>
      <c r="D86" t="s">
        <v>220</v>
      </c>
      <c r="E86" s="5" t="s">
        <v>220</v>
      </c>
      <c r="F86" s="5" t="s">
        <v>583</v>
      </c>
      <c r="G86" s="5" t="s">
        <v>645</v>
      </c>
      <c r="H86" s="5" t="s">
        <v>764</v>
      </c>
      <c r="I86" s="5" t="s">
        <v>619</v>
      </c>
      <c r="J86" s="5" t="s">
        <v>646</v>
      </c>
    </row>
    <row r="87" spans="3:10" x14ac:dyDescent="0.3">
      <c r="C87" s="5" t="s">
        <v>186</v>
      </c>
      <c r="D87" t="s">
        <v>188</v>
      </c>
      <c r="E87" s="5" t="s">
        <v>188</v>
      </c>
      <c r="F87" s="5" t="s">
        <v>724</v>
      </c>
      <c r="G87" s="5" t="s">
        <v>645</v>
      </c>
      <c r="H87" s="5" t="s">
        <v>765</v>
      </c>
      <c r="I87" s="5" t="s">
        <v>726</v>
      </c>
      <c r="J87" s="5" t="s">
        <v>646</v>
      </c>
    </row>
    <row r="88" spans="3:10" x14ac:dyDescent="0.3">
      <c r="C88" s="5" t="s">
        <v>224</v>
      </c>
      <c r="D88" t="s">
        <v>226</v>
      </c>
      <c r="E88" s="5" t="s">
        <v>226</v>
      </c>
      <c r="F88" s="5" t="s">
        <v>633</v>
      </c>
      <c r="G88" s="5" t="s">
        <v>645</v>
      </c>
      <c r="H88" s="5" t="s">
        <v>766</v>
      </c>
      <c r="I88" s="5" t="s">
        <v>636</v>
      </c>
      <c r="J88" s="5" t="s">
        <v>646</v>
      </c>
    </row>
    <row r="89" spans="3:10" x14ac:dyDescent="0.3">
      <c r="C89" s="5" t="s">
        <v>561</v>
      </c>
      <c r="D89" t="s">
        <v>563</v>
      </c>
      <c r="E89" s="5" t="s">
        <v>767</v>
      </c>
      <c r="F89" s="5" t="s">
        <v>654</v>
      </c>
      <c r="G89" s="5" t="s">
        <v>645</v>
      </c>
      <c r="H89" s="5" t="s">
        <v>768</v>
      </c>
      <c r="I89" s="5" t="s">
        <v>656</v>
      </c>
      <c r="J89" s="5" t="s">
        <v>646</v>
      </c>
    </row>
    <row r="90" spans="3:10" x14ac:dyDescent="0.3">
      <c r="C90" s="5" t="s">
        <v>566</v>
      </c>
      <c r="D90" t="s">
        <v>568</v>
      </c>
      <c r="E90" s="5"/>
      <c r="F90" s="5"/>
      <c r="G90" s="5"/>
      <c r="H90" s="5"/>
      <c r="I90" s="5"/>
      <c r="J90" s="5"/>
    </row>
    <row r="91" spans="3:10" x14ac:dyDescent="0.3">
      <c r="C91" s="5" t="s">
        <v>570</v>
      </c>
      <c r="D91" t="s">
        <v>572</v>
      </c>
      <c r="E91" s="5"/>
      <c r="F91" s="5"/>
      <c r="G91" s="5"/>
      <c r="H91" s="5"/>
      <c r="I91" s="5"/>
      <c r="J91" s="5"/>
    </row>
    <row r="92" spans="3:10" x14ac:dyDescent="0.3">
      <c r="C92" s="5" t="s">
        <v>574</v>
      </c>
      <c r="D92" t="s">
        <v>576</v>
      </c>
      <c r="E92" s="5"/>
      <c r="F92" s="5"/>
      <c r="G92" s="5"/>
      <c r="H92" s="5"/>
      <c r="I92" s="5"/>
      <c r="J92" s="5"/>
    </row>
    <row r="93" spans="3:10" x14ac:dyDescent="0.3">
      <c r="C93" s="5" t="s">
        <v>579</v>
      </c>
      <c r="D93" t="s">
        <v>581</v>
      </c>
      <c r="E93" s="5"/>
      <c r="F93" s="5"/>
      <c r="G93" s="5"/>
      <c r="H93" s="5"/>
      <c r="I93" s="5"/>
      <c r="J93" s="5"/>
    </row>
    <row r="94" spans="3:10" x14ac:dyDescent="0.3">
      <c r="C94" s="5" t="s">
        <v>210</v>
      </c>
      <c r="D94" t="s">
        <v>212</v>
      </c>
      <c r="E94" s="5" t="str">
        <f>IFERROR(_xlfn.XLOOKUP(TTCty!$C94,Công_ty!$C$6:$C$125,Công_ty!$E$6:$E$125),"-")</f>
        <v>Công ty cổ phần Ô tô Bình Thuận</v>
      </c>
      <c r="F94" s="5" t="s">
        <v>678</v>
      </c>
      <c r="G94" s="5" t="s">
        <v>645</v>
      </c>
      <c r="H94" s="5" t="s">
        <v>769</v>
      </c>
      <c r="I94" s="5" t="s">
        <v>680</v>
      </c>
      <c r="J94" s="5" t="s">
        <v>646</v>
      </c>
    </row>
    <row r="95" spans="3:10" x14ac:dyDescent="0.3">
      <c r="C95" s="5" t="s">
        <v>487</v>
      </c>
      <c r="D95" t="s">
        <v>489</v>
      </c>
      <c r="E95" s="5" t="str">
        <f>IFERROR(_xlfn.XLOOKUP(TTCty!$C95,Công_ty!$C$6:$C$125,Công_ty!$E$6:$E$125),"-")</f>
        <v>Công Ty TNHH MTV Toyota Tây Ninh</v>
      </c>
      <c r="F95" s="5" t="s">
        <v>724</v>
      </c>
      <c r="G95" s="5" t="s">
        <v>645</v>
      </c>
      <c r="H95" s="5" t="s">
        <v>770</v>
      </c>
      <c r="I95" s="5" t="s">
        <v>726</v>
      </c>
      <c r="J95" s="5" t="s">
        <v>646</v>
      </c>
    </row>
    <row r="96" spans="3:10" x14ac:dyDescent="0.3">
      <c r="C96" s="5" t="s">
        <v>502</v>
      </c>
      <c r="D96" t="s">
        <v>504</v>
      </c>
      <c r="E96" s="5" t="str">
        <f>IFERROR(_xlfn.XLOOKUP(TTCty!$C96,Công_ty!$C$6:$C$125,Công_ty!$E$6:$E$125),"-")</f>
        <v>Công ty Cổ phần Giải pháp Ô tô</v>
      </c>
      <c r="F96" s="5" t="s">
        <v>583</v>
      </c>
      <c r="G96" s="5" t="s">
        <v>645</v>
      </c>
      <c r="H96" s="5" t="s">
        <v>771</v>
      </c>
      <c r="I96" s="5" t="s">
        <v>619</v>
      </c>
      <c r="J96" s="5" t="s">
        <v>646</v>
      </c>
    </row>
    <row r="97" spans="3:10" x14ac:dyDescent="0.3">
      <c r="C97" s="5" t="s">
        <v>507</v>
      </c>
      <c r="D97" t="s">
        <v>509</v>
      </c>
      <c r="E97" s="5" t="s">
        <v>509</v>
      </c>
      <c r="F97" s="5" t="s">
        <v>654</v>
      </c>
      <c r="G97" s="5" t="s">
        <v>645</v>
      </c>
      <c r="H97" s="5" t="s">
        <v>772</v>
      </c>
      <c r="I97" s="5" t="s">
        <v>656</v>
      </c>
      <c r="J97" s="5" t="s">
        <v>646</v>
      </c>
    </row>
    <row r="98" spans="3:10" x14ac:dyDescent="0.3">
      <c r="C98" s="5" t="s">
        <v>512</v>
      </c>
      <c r="D98" t="s">
        <v>514</v>
      </c>
      <c r="E98" s="5" t="s">
        <v>773</v>
      </c>
      <c r="F98" s="5" t="s">
        <v>583</v>
      </c>
      <c r="G98" s="5" t="s">
        <v>645</v>
      </c>
      <c r="H98" s="5" t="s">
        <v>774</v>
      </c>
      <c r="I98" s="5" t="s">
        <v>619</v>
      </c>
      <c r="J98" s="5" t="s">
        <v>646</v>
      </c>
    </row>
    <row r="99" spans="3:10" x14ac:dyDescent="0.3">
      <c r="C99" s="5" t="s">
        <v>517</v>
      </c>
      <c r="D99" t="s">
        <v>519</v>
      </c>
      <c r="E99" s="5" t="s">
        <v>519</v>
      </c>
      <c r="F99" s="5" t="s">
        <v>583</v>
      </c>
      <c r="G99" s="5" t="s">
        <v>645</v>
      </c>
      <c r="H99" s="5" t="s">
        <v>775</v>
      </c>
      <c r="I99" s="5" t="s">
        <v>619</v>
      </c>
      <c r="J99" s="5" t="s">
        <v>646</v>
      </c>
    </row>
    <row r="100" spans="3:10" x14ac:dyDescent="0.3">
      <c r="C100" s="5" t="s">
        <v>522</v>
      </c>
      <c r="D100" t="s">
        <v>524</v>
      </c>
      <c r="E100" s="5" t="s">
        <v>524</v>
      </c>
      <c r="F100" s="5" t="s">
        <v>583</v>
      </c>
      <c r="G100" s="5" t="s">
        <v>645</v>
      </c>
      <c r="H100" s="5" t="s">
        <v>776</v>
      </c>
      <c r="I100" s="5" t="s">
        <v>619</v>
      </c>
      <c r="J100" s="5" t="s">
        <v>646</v>
      </c>
    </row>
    <row r="101" spans="3:10" x14ac:dyDescent="0.3">
      <c r="C101" s="5" t="s">
        <v>527</v>
      </c>
      <c r="D101" t="s">
        <v>529</v>
      </c>
      <c r="E101" s="5" t="s">
        <v>529</v>
      </c>
      <c r="F101" s="5" t="s">
        <v>583</v>
      </c>
      <c r="G101" s="5" t="s">
        <v>645</v>
      </c>
      <c r="H101" s="5" t="s">
        <v>777</v>
      </c>
      <c r="I101" s="5" t="s">
        <v>619</v>
      </c>
      <c r="J101" s="5" t="s">
        <v>646</v>
      </c>
    </row>
    <row r="102" spans="3:10" x14ac:dyDescent="0.3">
      <c r="C102" s="5" t="s">
        <v>326</v>
      </c>
      <c r="D102" t="s">
        <v>328</v>
      </c>
      <c r="E102" s="5" t="s">
        <v>328</v>
      </c>
      <c r="F102" s="5" t="s">
        <v>583</v>
      </c>
      <c r="G102" s="5" t="s">
        <v>645</v>
      </c>
      <c r="H102" s="5" t="s">
        <v>778</v>
      </c>
      <c r="I102" s="5" t="s">
        <v>619</v>
      </c>
      <c r="J102" s="5" t="s">
        <v>646</v>
      </c>
    </row>
    <row r="103" spans="3:10" x14ac:dyDescent="0.3">
      <c r="C103" s="5" t="s">
        <v>388</v>
      </c>
      <c r="D103" t="s">
        <v>390</v>
      </c>
      <c r="E103" s="5" t="s">
        <v>390</v>
      </c>
      <c r="F103" s="5" t="s">
        <v>666</v>
      </c>
      <c r="G103" s="5" t="s">
        <v>645</v>
      </c>
      <c r="H103" s="5" t="s">
        <v>779</v>
      </c>
      <c r="I103" s="5" t="s">
        <v>668</v>
      </c>
      <c r="J103" s="5" t="s">
        <v>646</v>
      </c>
    </row>
    <row r="104" spans="3:10" x14ac:dyDescent="0.3">
      <c r="C104" s="5" t="s">
        <v>297</v>
      </c>
      <c r="D104" t="s">
        <v>299</v>
      </c>
      <c r="E104" s="5" t="s">
        <v>299</v>
      </c>
      <c r="F104" s="5" t="s">
        <v>583</v>
      </c>
      <c r="G104" s="5" t="s">
        <v>645</v>
      </c>
      <c r="H104" s="5" t="s">
        <v>780</v>
      </c>
      <c r="I104" s="5" t="s">
        <v>619</v>
      </c>
      <c r="J104" s="5" t="s">
        <v>646</v>
      </c>
    </row>
    <row r="105" spans="3:10" x14ac:dyDescent="0.3">
      <c r="C105" s="5" t="s">
        <v>302</v>
      </c>
      <c r="D105" t="s">
        <v>304</v>
      </c>
      <c r="E105" s="5" t="s">
        <v>304</v>
      </c>
      <c r="F105" s="5" t="s">
        <v>583</v>
      </c>
      <c r="G105" s="5" t="s">
        <v>645</v>
      </c>
      <c r="H105" s="5" t="s">
        <v>781</v>
      </c>
      <c r="I105" s="5" t="s">
        <v>619</v>
      </c>
      <c r="J105" s="5" t="s">
        <v>646</v>
      </c>
    </row>
    <row r="106" spans="3:10" x14ac:dyDescent="0.3">
      <c r="C106" s="5" t="s">
        <v>191</v>
      </c>
      <c r="D106" t="s">
        <v>193</v>
      </c>
      <c r="E106" s="5" t="s">
        <v>782</v>
      </c>
      <c r="F106" s="5" t="s">
        <v>654</v>
      </c>
      <c r="G106" s="5" t="s">
        <v>645</v>
      </c>
      <c r="H106" s="5" t="s">
        <v>783</v>
      </c>
      <c r="I106" s="5" t="s">
        <v>656</v>
      </c>
      <c r="J106" s="5" t="s">
        <v>646</v>
      </c>
    </row>
    <row r="107" spans="3:10" x14ac:dyDescent="0.3">
      <c r="C107" s="5" t="s">
        <v>268</v>
      </c>
      <c r="D107" t="s">
        <v>270</v>
      </c>
      <c r="E107" s="5" t="s">
        <v>270</v>
      </c>
      <c r="F107" s="5" t="s">
        <v>638</v>
      </c>
      <c r="G107" s="5" t="s">
        <v>645</v>
      </c>
      <c r="H107" s="5" t="s">
        <v>784</v>
      </c>
      <c r="I107" s="5" t="s">
        <v>640</v>
      </c>
      <c r="J107" s="5" t="s">
        <v>646</v>
      </c>
    </row>
    <row r="108" spans="3:10" x14ac:dyDescent="0.3">
      <c r="C108" s="5" t="s">
        <v>602</v>
      </c>
      <c r="D108" t="s">
        <v>604</v>
      </c>
      <c r="E108" s="5" t="s">
        <v>604</v>
      </c>
      <c r="F108" s="5" t="s">
        <v>583</v>
      </c>
      <c r="G108" s="5" t="s">
        <v>785</v>
      </c>
      <c r="H108" s="5" t="s">
        <v>786</v>
      </c>
      <c r="I108" s="5" t="s">
        <v>619</v>
      </c>
      <c r="J108" s="5" t="s">
        <v>787</v>
      </c>
    </row>
    <row r="109" spans="3:10" x14ac:dyDescent="0.3">
      <c r="C109" s="5" t="s">
        <v>607</v>
      </c>
      <c r="D109" t="s">
        <v>1574</v>
      </c>
      <c r="E109" s="5" t="s">
        <v>1574</v>
      </c>
      <c r="F109" s="5" t="s">
        <v>583</v>
      </c>
      <c r="G109" s="5" t="s">
        <v>645</v>
      </c>
      <c r="H109" s="5" t="s">
        <v>1576</v>
      </c>
      <c r="I109" s="5" t="s">
        <v>619</v>
      </c>
      <c r="J109" s="5" t="s">
        <v>646</v>
      </c>
    </row>
    <row r="110" spans="3:10" x14ac:dyDescent="0.3">
      <c r="C110" s="5" t="s">
        <v>336</v>
      </c>
      <c r="D110" t="s">
        <v>338</v>
      </c>
      <c r="E110" s="5" t="s">
        <v>338</v>
      </c>
      <c r="F110" s="5" t="s">
        <v>340</v>
      </c>
      <c r="G110" s="5" t="s">
        <v>645</v>
      </c>
      <c r="H110" s="5" t="s">
        <v>788</v>
      </c>
      <c r="I110" s="5" t="s">
        <v>340</v>
      </c>
      <c r="J110" s="5" t="s">
        <v>646</v>
      </c>
    </row>
    <row r="111" spans="3:10" x14ac:dyDescent="0.3">
      <c r="C111" s="5" t="s">
        <v>341</v>
      </c>
      <c r="D111" t="s">
        <v>789</v>
      </c>
      <c r="E111" s="5" t="s">
        <v>789</v>
      </c>
      <c r="F111" s="5" t="s">
        <v>340</v>
      </c>
      <c r="G111" s="5" t="s">
        <v>645</v>
      </c>
      <c r="H111" s="5" t="s">
        <v>790</v>
      </c>
      <c r="I111" s="5" t="s">
        <v>340</v>
      </c>
      <c r="J111" s="5" t="s">
        <v>646</v>
      </c>
    </row>
    <row r="112" spans="3:10" x14ac:dyDescent="0.3">
      <c r="C112" s="5" t="s">
        <v>311</v>
      </c>
      <c r="D112" t="s">
        <v>313</v>
      </c>
      <c r="E112" s="5" t="s">
        <v>791</v>
      </c>
      <c r="F112" s="5" t="s">
        <v>654</v>
      </c>
      <c r="G112" s="5" t="s">
        <v>645</v>
      </c>
      <c r="H112" s="5" t="s">
        <v>792</v>
      </c>
      <c r="I112" s="5" t="s">
        <v>656</v>
      </c>
      <c r="J112" s="5" t="s">
        <v>646</v>
      </c>
    </row>
    <row r="113" spans="3:10" x14ac:dyDescent="0.3">
      <c r="C113" s="5" t="s">
        <v>492</v>
      </c>
      <c r="D113" t="s">
        <v>494</v>
      </c>
      <c r="E113" s="5" t="s">
        <v>494</v>
      </c>
      <c r="F113" s="5" t="s">
        <v>654</v>
      </c>
      <c r="G113" s="5" t="s">
        <v>645</v>
      </c>
      <c r="H113" s="5" t="s">
        <v>793</v>
      </c>
      <c r="I113" s="5" t="s">
        <v>656</v>
      </c>
      <c r="J113" s="5" t="s">
        <v>646</v>
      </c>
    </row>
    <row r="114" spans="3:10" x14ac:dyDescent="0.3">
      <c r="C114" s="5" t="s">
        <v>1159</v>
      </c>
      <c r="D114" t="s">
        <v>1577</v>
      </c>
      <c r="E114" s="5" t="s">
        <v>1577</v>
      </c>
      <c r="F114" s="5" t="s">
        <v>694</v>
      </c>
      <c r="G114" s="5" t="s">
        <v>645</v>
      </c>
      <c r="H114" s="5" t="s">
        <v>1578</v>
      </c>
      <c r="I114" s="5" t="s">
        <v>696</v>
      </c>
      <c r="J114" s="5" t="s">
        <v>646</v>
      </c>
    </row>
    <row r="115" spans="3:10" x14ac:dyDescent="0.3">
      <c r="C115" s="19" t="s">
        <v>1162</v>
      </c>
      <c r="D115" t="s">
        <v>1583</v>
      </c>
      <c r="E115" s="5" t="s">
        <v>1583</v>
      </c>
      <c r="F115" s="5" t="s">
        <v>583</v>
      </c>
      <c r="G115" s="5" t="s">
        <v>645</v>
      </c>
      <c r="H115" s="5" t="s">
        <v>1593</v>
      </c>
      <c r="I115" s="5" t="s">
        <v>619</v>
      </c>
      <c r="J115" s="5" t="s">
        <v>646</v>
      </c>
    </row>
    <row r="116" spans="3:10" x14ac:dyDescent="0.3">
      <c r="C116" s="19" t="s">
        <v>1164</v>
      </c>
      <c r="D116" t="s">
        <v>1586</v>
      </c>
      <c r="E116" s="5" t="s">
        <v>1586</v>
      </c>
      <c r="F116" s="5" t="s">
        <v>654</v>
      </c>
      <c r="G116" s="5" t="s">
        <v>645</v>
      </c>
      <c r="H116" s="5" t="s">
        <v>1592</v>
      </c>
      <c r="I116" s="5" t="s">
        <v>656</v>
      </c>
      <c r="J116" s="5" t="s">
        <v>646</v>
      </c>
    </row>
  </sheetData>
  <mergeCells count="1">
    <mergeCell ref="A1:A4"/>
  </mergeCells>
  <conditionalFormatting sqref="C88">
    <cfRule type="expression" dxfId="12" priority="8" stopIfTrue="1">
      <formula>AND(COUNTIF($C$88:$C$88, C88)&gt;1,NOT(ISBLANK(C88)))</formula>
    </cfRule>
  </conditionalFormatting>
  <conditionalFormatting sqref="C115">
    <cfRule type="expression" dxfId="3" priority="4" stopIfTrue="1">
      <formula>AND(COUNTIF($C$67:$C$1048576, C115)+COUNTIF($C$1:$C$56, C115)+COUNTIF($C$61:$C$64, C115)&gt;1,NOT(ISBLANK(C115)))</formula>
    </cfRule>
  </conditionalFormatting>
  <conditionalFormatting sqref="C115">
    <cfRule type="duplicateValues" dxfId="2" priority="3"/>
  </conditionalFormatting>
  <conditionalFormatting sqref="C116">
    <cfRule type="expression" dxfId="1" priority="2" stopIfTrue="1">
      <formula>AND(COUNTIF($C$67:$C$1048576, C116)+COUNTIF($C$1:$C$56, C116)+COUNTIF($C$61:$C$64, C116)&gt;1,NOT(ISBLANK(C116)))</formula>
    </cfRule>
  </conditionalFormatting>
  <conditionalFormatting sqref="C116">
    <cfRule type="duplicateValues" dxfId="0" priority="1"/>
  </conditionalFormatting>
  <hyperlinks>
    <hyperlink ref="A8" location="'Tập đoàn'!A1" display="Tập đoàn" xr:uid="{A275AA1F-C1A1-4940-BCAE-A065BDB762EB}"/>
    <hyperlink ref="A10" location="'Công ty'!A1" display="Danh mục công ty" xr:uid="{663EDA95-C4CD-4938-874C-33F071913CFC}"/>
    <hyperlink ref="A12" location="TTCty!A1" display="Thông tin công ty" xr:uid="{AB79656E-D385-477D-910A-2A78349A0A77}"/>
    <hyperlink ref="A14" location="TKKT!A1" display="Tài khoản kế toán" xr:uid="{BEBDCBE4-C4C9-476D-B230-8D19D4B35CD6}"/>
    <hyperlink ref="A16" location="BCTC!A1" display="Chỉ tiêu báo cáo" xr:uid="{827412B4-4322-4F05-954B-20697E793157}"/>
    <hyperlink ref="A18" location="CTTM!A1" display="Chỉ tiêu thuyết minh" xr:uid="{F5B81CD0-7ACB-437B-A67A-F10151277538}"/>
    <hyperlink ref="A20" location="'Map mã'!A1" display="Map chỉ tiêu BC-TM" xr:uid="{305F67AB-BB38-4B24-BA23-921D9AC31C40}"/>
    <hyperlink ref="A22" location="'Dòng tiền'!A1" display="Chỉ tiêu dòng tiền" xr:uid="{702B289E-E3F2-4C20-9423-681D67189859}"/>
    <hyperlink ref="A24" location="'Vốn vay'!A1" display="Phân loại vốn vay" xr:uid="{78AA9F46-6792-4D8A-A57A-2A96F2252E34}"/>
    <hyperlink ref="A26" location="Khác!A1" display="Danh mục khác" xr:uid="{2E940588-ADB5-466D-AE73-31E7F7E541B1}"/>
    <hyperlink ref="A28" location="'✅'!A1" display="Tùy chọn" xr:uid="{AF14D8E8-B499-46BF-AEB9-6315CCB301A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topLeftCell="A13" workbookViewId="0">
      <selection sqref="A1:A4"/>
    </sheetView>
  </sheetViews>
  <sheetFormatPr defaultRowHeight="13" x14ac:dyDescent="0.3"/>
  <cols>
    <col min="1" max="1" width="27.3984375" style="4" customWidth="1"/>
    <col min="2" max="2" width="9.09765625" customWidth="1"/>
    <col min="3" max="3" width="11.296875" customWidth="1"/>
    <col min="4" max="4" width="60.296875" customWidth="1"/>
    <col min="5" max="5" width="5" customWidth="1"/>
    <col min="6" max="6" width="8" customWidth="1"/>
    <col min="7" max="7" width="9.3984375" customWidth="1"/>
    <col min="8" max="8" width="40.296875" customWidth="1"/>
    <col min="9" max="9" width="9.09765625" customWidth="1"/>
  </cols>
  <sheetData>
    <row r="1" spans="1:8" ht="13.4" customHeight="1" x14ac:dyDescent="0.3">
      <c r="A1" s="21" t="str">
        <f>'✅'!A1</f>
        <v>𝓣𝓐𝓢𝓒𝓞</v>
      </c>
    </row>
    <row r="2" spans="1:8" ht="13.4" customHeight="1" x14ac:dyDescent="0.3">
      <c r="A2" s="21"/>
    </row>
    <row r="3" spans="1:8" ht="13.4" customHeight="1" x14ac:dyDescent="0.3">
      <c r="A3" s="21"/>
      <c r="B3" s="1"/>
      <c r="D3" t="s">
        <v>794</v>
      </c>
    </row>
    <row r="4" spans="1:8" ht="13.4" customHeight="1" x14ac:dyDescent="0.3">
      <c r="A4" s="21"/>
    </row>
    <row r="5" spans="1:8" x14ac:dyDescent="0.3">
      <c r="A5" s="3" t="str">
        <f>Công_ty!A5</f>
        <v>BCTC hợp nhất</v>
      </c>
      <c r="C5" t="s">
        <v>795</v>
      </c>
      <c r="D5" t="s">
        <v>796</v>
      </c>
      <c r="E5" t="s">
        <v>797</v>
      </c>
      <c r="F5" t="s">
        <v>798</v>
      </c>
      <c r="G5" t="s">
        <v>799</v>
      </c>
      <c r="H5" t="s">
        <v>800</v>
      </c>
    </row>
    <row r="6" spans="1:8" x14ac:dyDescent="0.3">
      <c r="C6" s="5" t="s">
        <v>801</v>
      </c>
      <c r="D6" s="5" t="s">
        <v>802</v>
      </c>
      <c r="E6" s="10">
        <v>1</v>
      </c>
      <c r="F6" t="s">
        <v>803</v>
      </c>
      <c r="G6" s="5" t="s">
        <v>801</v>
      </c>
      <c r="H6" t="str">
        <f>_xlfn.XLOOKUP(TKKT!$G6,BCTC!$C$6:$C$112,BCTC!$D$6:$D$112,"-")</f>
        <v>Tiền</v>
      </c>
    </row>
    <row r="7" spans="1:8" x14ac:dyDescent="0.3">
      <c r="C7" s="5" t="s">
        <v>805</v>
      </c>
      <c r="D7" s="5" t="s">
        <v>806</v>
      </c>
      <c r="E7" s="10">
        <v>1</v>
      </c>
      <c r="F7" t="s">
        <v>803</v>
      </c>
      <c r="G7" s="5" t="s">
        <v>801</v>
      </c>
      <c r="H7" t="str">
        <f>_xlfn.XLOOKUP(TKKT!$G7,BCTC!$C$6:$C$112,BCTC!$D$6:$D$112,"-")</f>
        <v>Tiền</v>
      </c>
    </row>
    <row r="8" spans="1:8" x14ac:dyDescent="0.3">
      <c r="A8" s="7" t="s">
        <v>13</v>
      </c>
      <c r="C8" s="5" t="s">
        <v>807</v>
      </c>
      <c r="D8" s="5" t="s">
        <v>808</v>
      </c>
      <c r="E8" s="10">
        <v>1</v>
      </c>
      <c r="F8" t="s">
        <v>803</v>
      </c>
      <c r="G8" s="5" t="s">
        <v>801</v>
      </c>
      <c r="H8" t="str">
        <f>_xlfn.XLOOKUP(TKKT!$G8,BCTC!$C$6:$C$112,BCTC!$D$6:$D$112,"-")</f>
        <v>Tiền</v>
      </c>
    </row>
    <row r="9" spans="1:8" x14ac:dyDescent="0.3">
      <c r="C9" s="5" t="s">
        <v>809</v>
      </c>
      <c r="D9" s="5" t="s">
        <v>810</v>
      </c>
      <c r="E9" s="10">
        <v>1</v>
      </c>
      <c r="F9" t="s">
        <v>803</v>
      </c>
      <c r="G9" s="5" t="s">
        <v>809</v>
      </c>
      <c r="H9" t="str">
        <f>_xlfn.XLOOKUP(TKKT!$G9,BCTC!$C$6:$C$112,BCTC!$D$6:$D$112,"-")</f>
        <v>Chứng khoán kinh doanh</v>
      </c>
    </row>
    <row r="10" spans="1:8" x14ac:dyDescent="0.3">
      <c r="A10" s="7" t="s">
        <v>20</v>
      </c>
      <c r="C10" s="5" t="s">
        <v>811</v>
      </c>
      <c r="D10" s="5" t="s">
        <v>812</v>
      </c>
      <c r="E10" s="10">
        <v>1</v>
      </c>
      <c r="F10" t="s">
        <v>803</v>
      </c>
      <c r="G10" s="5" t="s">
        <v>813</v>
      </c>
      <c r="H10" t="str">
        <f>_xlfn.XLOOKUP(TKKT!$G10,BCTC!$C$6:$C$112,BCTC!$D$6:$D$112,"-")</f>
        <v>Đầu tư nắm giữ đến ngày đáo hạn ngắn hạn</v>
      </c>
    </row>
    <row r="11" spans="1:8" x14ac:dyDescent="0.3">
      <c r="C11" s="5" t="s">
        <v>815</v>
      </c>
      <c r="D11" s="5" t="s">
        <v>816</v>
      </c>
      <c r="E11" s="10">
        <v>1</v>
      </c>
      <c r="F11" t="s">
        <v>803</v>
      </c>
      <c r="G11" s="5" t="s">
        <v>817</v>
      </c>
      <c r="H11" t="str">
        <f>_xlfn.XLOOKUP(TKKT!$G11,BCTC!$C$6:$C$112,BCTC!$D$6:$D$112,"-")</f>
        <v>Đầu tư nắm giữ đến ngày đáo hạn dài hạn</v>
      </c>
    </row>
    <row r="12" spans="1:8" x14ac:dyDescent="0.3">
      <c r="A12" s="7" t="s">
        <v>27</v>
      </c>
      <c r="C12" s="5" t="s">
        <v>819</v>
      </c>
      <c r="D12" s="5" t="s">
        <v>820</v>
      </c>
      <c r="E12" s="10">
        <v>1</v>
      </c>
      <c r="F12" t="s">
        <v>803</v>
      </c>
      <c r="G12" s="5" t="s">
        <v>805</v>
      </c>
      <c r="H12" t="str">
        <f>_xlfn.XLOOKUP(TKKT!$G12,BCTC!$C$6:$C$112,BCTC!$D$6:$D$112,"-")</f>
        <v>Các khoản tương đương tiền</v>
      </c>
    </row>
    <row r="13" spans="1:8" x14ac:dyDescent="0.3">
      <c r="C13" s="5" t="s">
        <v>822</v>
      </c>
      <c r="D13" s="5" t="s">
        <v>823</v>
      </c>
      <c r="E13" s="10">
        <v>1</v>
      </c>
      <c r="F13" t="s">
        <v>803</v>
      </c>
      <c r="G13" s="5" t="s">
        <v>813</v>
      </c>
      <c r="H13" t="str">
        <f>_xlfn.XLOOKUP(TKKT!$G13,BCTC!$C$6:$C$112,BCTC!$D$6:$D$112,"-")</f>
        <v>Đầu tư nắm giữ đến ngày đáo hạn ngắn hạn</v>
      </c>
    </row>
    <row r="14" spans="1:8" x14ac:dyDescent="0.3">
      <c r="A14" s="6" t="s">
        <v>34</v>
      </c>
      <c r="C14" s="5" t="s">
        <v>824</v>
      </c>
      <c r="D14" s="5" t="s">
        <v>825</v>
      </c>
      <c r="E14" s="10">
        <v>1</v>
      </c>
      <c r="F14" t="s">
        <v>803</v>
      </c>
      <c r="G14" s="5" t="s">
        <v>817</v>
      </c>
      <c r="H14" t="str">
        <f>_xlfn.XLOOKUP(TKKT!$G14,BCTC!$C$6:$C$112,BCTC!$D$6:$D$112,"-")</f>
        <v>Đầu tư nắm giữ đến ngày đáo hạn dài hạn</v>
      </c>
    </row>
    <row r="15" spans="1:8" x14ac:dyDescent="0.3">
      <c r="C15" s="5" t="s">
        <v>826</v>
      </c>
      <c r="D15" s="5" t="s">
        <v>827</v>
      </c>
      <c r="E15" s="10">
        <v>1</v>
      </c>
      <c r="F15" t="s">
        <v>803</v>
      </c>
      <c r="G15" s="5" t="s">
        <v>805</v>
      </c>
      <c r="H15" t="str">
        <f>_xlfn.XLOOKUP(TKKT!$G15,BCTC!$C$6:$C$112,BCTC!$D$6:$D$112,"-")</f>
        <v>Các khoản tương đương tiền</v>
      </c>
    </row>
    <row r="16" spans="1:8" x14ac:dyDescent="0.3">
      <c r="A16" s="7" t="s">
        <v>41</v>
      </c>
      <c r="C16" s="5" t="s">
        <v>828</v>
      </c>
      <c r="D16" s="5" t="s">
        <v>829</v>
      </c>
      <c r="E16" s="10">
        <v>1</v>
      </c>
      <c r="F16" t="s">
        <v>803</v>
      </c>
      <c r="G16" s="5" t="s">
        <v>830</v>
      </c>
      <c r="H16" t="str">
        <f>_xlfn.XLOOKUP(TKKT!$G16,BCTC!$C$6:$C$112,BCTC!$D$6:$D$112,"-")</f>
        <v>Phải thu về cho vay dài hạn</v>
      </c>
    </row>
    <row r="17" spans="1:8" x14ac:dyDescent="0.3">
      <c r="C17" s="5" t="s">
        <v>832</v>
      </c>
      <c r="D17" s="5" t="s">
        <v>833</v>
      </c>
      <c r="E17" s="10">
        <v>1</v>
      </c>
      <c r="F17" t="s">
        <v>803</v>
      </c>
      <c r="G17" s="5" t="s">
        <v>834</v>
      </c>
      <c r="H17" t="str">
        <f>_xlfn.XLOOKUP(TKKT!$G17,BCTC!$C$6:$C$112,BCTC!$D$6:$D$112,"-")</f>
        <v>Phải thu về cho vay ngắn hạn</v>
      </c>
    </row>
    <row r="18" spans="1:8" x14ac:dyDescent="0.3">
      <c r="A18" s="7" t="s">
        <v>48</v>
      </c>
      <c r="C18" s="5" t="s">
        <v>836</v>
      </c>
      <c r="D18" s="5" t="s">
        <v>837</v>
      </c>
      <c r="E18" s="10">
        <v>1</v>
      </c>
      <c r="F18" t="s">
        <v>803</v>
      </c>
      <c r="G18" s="5" t="s">
        <v>805</v>
      </c>
      <c r="H18" t="str">
        <f>_xlfn.XLOOKUP(TKKT!$G18,BCTC!$C$6:$C$112,BCTC!$D$6:$D$112,"-")</f>
        <v>Các khoản tương đương tiền</v>
      </c>
    </row>
    <row r="19" spans="1:8" x14ac:dyDescent="0.3">
      <c r="C19" s="5" t="s">
        <v>838</v>
      </c>
      <c r="D19" s="5" t="s">
        <v>839</v>
      </c>
      <c r="E19" s="10">
        <v>1</v>
      </c>
      <c r="F19" t="s">
        <v>803</v>
      </c>
      <c r="G19" s="5" t="s">
        <v>813</v>
      </c>
      <c r="H19" t="str">
        <f>_xlfn.XLOOKUP(TKKT!$G19,BCTC!$C$6:$C$112,BCTC!$D$6:$D$112,"-")</f>
        <v>Đầu tư nắm giữ đến ngày đáo hạn ngắn hạn</v>
      </c>
    </row>
    <row r="20" spans="1:8" x14ac:dyDescent="0.3">
      <c r="A20" s="7" t="s">
        <v>49</v>
      </c>
      <c r="C20" s="5" t="s">
        <v>840</v>
      </c>
      <c r="D20" s="5" t="s">
        <v>841</v>
      </c>
      <c r="E20" s="10">
        <v>1</v>
      </c>
      <c r="F20" t="s">
        <v>803</v>
      </c>
      <c r="G20" s="5" t="s">
        <v>817</v>
      </c>
      <c r="H20" t="str">
        <f>_xlfn.XLOOKUP(TKKT!$G20,BCTC!$C$6:$C$112,BCTC!$D$6:$D$112,"-")</f>
        <v>Đầu tư nắm giữ đến ngày đáo hạn dài hạn</v>
      </c>
    </row>
    <row r="21" spans="1:8" x14ac:dyDescent="0.3">
      <c r="C21" s="5" t="s">
        <v>842</v>
      </c>
      <c r="D21" s="5" t="s">
        <v>843</v>
      </c>
      <c r="E21" s="10">
        <v>1</v>
      </c>
      <c r="F21" t="s">
        <v>803</v>
      </c>
      <c r="G21" s="5" t="s">
        <v>805</v>
      </c>
      <c r="H21" t="str">
        <f>_xlfn.XLOOKUP(TKKT!$G21,BCTC!$C$6:$C$112,BCTC!$D$6:$D$112,"-")</f>
        <v>Các khoản tương đương tiền</v>
      </c>
    </row>
    <row r="22" spans="1:8" x14ac:dyDescent="0.3">
      <c r="A22" s="7" t="s">
        <v>50</v>
      </c>
      <c r="C22" s="5" t="s">
        <v>844</v>
      </c>
      <c r="D22" s="5" t="s">
        <v>845</v>
      </c>
      <c r="E22" s="10">
        <v>1</v>
      </c>
      <c r="F22" t="s">
        <v>803</v>
      </c>
      <c r="G22" s="5" t="s">
        <v>844</v>
      </c>
      <c r="H22" t="str">
        <f>_xlfn.XLOOKUP(TKKT!$G22,BCTC!$C$6:$C$112,BCTC!$D$6:$D$112,"-")</f>
        <v>Phải thu ngắn hạn của khách hàng</v>
      </c>
    </row>
    <row r="23" spans="1:8" x14ac:dyDescent="0.3">
      <c r="C23" s="5" t="s">
        <v>847</v>
      </c>
      <c r="D23" s="5" t="s">
        <v>848</v>
      </c>
      <c r="E23" s="10">
        <v>1</v>
      </c>
      <c r="F23" t="s">
        <v>803</v>
      </c>
      <c r="G23" s="5" t="s">
        <v>849</v>
      </c>
      <c r="H23" t="str">
        <f>_xlfn.XLOOKUP(TKKT!$G23,BCTC!$C$6:$C$112,BCTC!$D$6:$D$112,"-")</f>
        <v>Phải thu dài hạn của khách hàng</v>
      </c>
    </row>
    <row r="24" spans="1:8" x14ac:dyDescent="0.3">
      <c r="A24" s="7" t="s">
        <v>51</v>
      </c>
      <c r="C24" s="5" t="s">
        <v>850</v>
      </c>
      <c r="D24" s="5" t="s">
        <v>851</v>
      </c>
      <c r="E24" s="10">
        <v>-1</v>
      </c>
      <c r="F24" t="s">
        <v>803</v>
      </c>
      <c r="G24" s="5" t="s">
        <v>536</v>
      </c>
      <c r="H24" t="str">
        <f>_xlfn.XLOOKUP(TKKT!$G24,BCTC!$C$6:$C$112,BCTC!$D$6:$D$112,"-")</f>
        <v>Người mua trả tiền trước ngắn hạn</v>
      </c>
    </row>
    <row r="25" spans="1:8" x14ac:dyDescent="0.3">
      <c r="C25" s="5" t="s">
        <v>853</v>
      </c>
      <c r="D25" s="5" t="s">
        <v>854</v>
      </c>
      <c r="E25" s="10">
        <v>-1</v>
      </c>
      <c r="F25" t="s">
        <v>803</v>
      </c>
      <c r="G25" s="5" t="s">
        <v>234</v>
      </c>
      <c r="H25" t="str">
        <f>_xlfn.XLOOKUP(TKKT!$G25,BCTC!$C$6:$C$112,BCTC!$D$6:$D$112,"-")</f>
        <v>Người mua trả tiền trước dài hạn</v>
      </c>
    </row>
    <row r="26" spans="1:8" x14ac:dyDescent="0.3">
      <c r="A26" s="7" t="s">
        <v>52</v>
      </c>
      <c r="C26" s="5" t="s">
        <v>106</v>
      </c>
      <c r="D26" s="5" t="s">
        <v>856</v>
      </c>
      <c r="E26" s="10">
        <v>1</v>
      </c>
      <c r="F26" t="s">
        <v>803</v>
      </c>
      <c r="G26" s="5" t="s">
        <v>857</v>
      </c>
      <c r="H26" t="str">
        <f>_xlfn.XLOOKUP(TKKT!$G26,BCTC!$C$6:$C$112,BCTC!$D$6:$D$112,"-")</f>
        <v>Thuế GTGT được khấu trừ</v>
      </c>
    </row>
    <row r="27" spans="1:8" x14ac:dyDescent="0.3">
      <c r="C27" s="5" t="s">
        <v>858</v>
      </c>
      <c r="D27" s="5" t="s">
        <v>859</v>
      </c>
      <c r="E27" s="10">
        <v>1</v>
      </c>
      <c r="F27" t="s">
        <v>803</v>
      </c>
      <c r="G27" s="5" t="s">
        <v>106</v>
      </c>
      <c r="H27" t="str">
        <f>_xlfn.XLOOKUP(TKKT!$G27,BCTC!$C$6:$C$112,BCTC!$D$6:$D$112,"-")</f>
        <v>Phải thu nội bộ ngắn hạn</v>
      </c>
    </row>
    <row r="28" spans="1:8" x14ac:dyDescent="0.3">
      <c r="A28" s="7" t="s">
        <v>53</v>
      </c>
      <c r="C28" s="5" t="s">
        <v>860</v>
      </c>
      <c r="D28" s="5" t="s">
        <v>861</v>
      </c>
      <c r="E28" s="10">
        <v>1</v>
      </c>
      <c r="F28" t="s">
        <v>803</v>
      </c>
      <c r="G28" s="5" t="s">
        <v>862</v>
      </c>
      <c r="H28" t="str">
        <f>_xlfn.XLOOKUP(TKKT!$G28,BCTC!$C$6:$C$112,BCTC!$D$6:$D$112,"-")</f>
        <v>Phải thu nội bộ dài hạn</v>
      </c>
    </row>
    <row r="29" spans="1:8" x14ac:dyDescent="0.3">
      <c r="C29" s="5" t="s">
        <v>863</v>
      </c>
      <c r="D29" s="5" t="s">
        <v>864</v>
      </c>
      <c r="E29" s="10">
        <v>1</v>
      </c>
      <c r="F29" t="s">
        <v>803</v>
      </c>
      <c r="G29" s="5" t="s">
        <v>865</v>
      </c>
      <c r="H29" t="str">
        <f>_xlfn.XLOOKUP(TKKT!$G29,BCTC!$C$6:$C$112,BCTC!$D$6:$D$112,"-")</f>
        <v>Vốn kinh doanh ở đơn vị trực thuộc</v>
      </c>
    </row>
    <row r="30" spans="1:8" x14ac:dyDescent="0.3">
      <c r="C30" s="5" t="s">
        <v>866</v>
      </c>
      <c r="D30" s="5" t="s">
        <v>867</v>
      </c>
      <c r="E30" s="10">
        <v>1</v>
      </c>
      <c r="F30" t="s">
        <v>803</v>
      </c>
      <c r="G30" s="5" t="s">
        <v>532</v>
      </c>
      <c r="H30" t="str">
        <f>_xlfn.XLOOKUP(TKKT!$G30,BCTC!$C$6:$C$112,BCTC!$D$6:$D$112,"-")</f>
        <v>Tài sản thiếu chờ xử lý</v>
      </c>
    </row>
    <row r="31" spans="1:8" x14ac:dyDescent="0.3">
      <c r="C31" s="5" t="s">
        <v>868</v>
      </c>
      <c r="D31" s="5" t="s">
        <v>869</v>
      </c>
      <c r="E31" s="10">
        <v>1</v>
      </c>
      <c r="F31" t="s">
        <v>803</v>
      </c>
      <c r="G31" s="5" t="s">
        <v>858</v>
      </c>
      <c r="H31" t="str">
        <f>_xlfn.XLOOKUP(TKKT!$G31,BCTC!$C$6:$C$112,BCTC!$D$6:$D$112,"-")</f>
        <v>Các khoản phải thu khác</v>
      </c>
    </row>
    <row r="32" spans="1:8" x14ac:dyDescent="0.3">
      <c r="C32" s="5" t="s">
        <v>871</v>
      </c>
      <c r="D32" s="5" t="s">
        <v>872</v>
      </c>
      <c r="E32" s="10">
        <v>1</v>
      </c>
      <c r="F32" t="s">
        <v>803</v>
      </c>
      <c r="G32" s="5" t="s">
        <v>873</v>
      </c>
      <c r="H32" t="str">
        <f>_xlfn.XLOOKUP(TKKT!$G32,BCTC!$C$6:$C$112,BCTC!$D$6:$D$112,"-")</f>
        <v>Phải thu dài hạn khác</v>
      </c>
    </row>
    <row r="33" spans="3:8" x14ac:dyDescent="0.3">
      <c r="C33" s="5" t="s">
        <v>875</v>
      </c>
      <c r="D33" s="5" t="s">
        <v>876</v>
      </c>
      <c r="E33" s="10">
        <v>1</v>
      </c>
      <c r="F33" t="s">
        <v>803</v>
      </c>
      <c r="G33" s="5" t="s">
        <v>873</v>
      </c>
      <c r="H33" t="str">
        <f>_xlfn.XLOOKUP(TKKT!$G33,BCTC!$C$6:$C$112,BCTC!$D$6:$D$112,"-")</f>
        <v>Phải thu dài hạn khác</v>
      </c>
    </row>
    <row r="34" spans="3:8" x14ac:dyDescent="0.3">
      <c r="C34" s="5" t="s">
        <v>877</v>
      </c>
      <c r="D34" s="5" t="s">
        <v>878</v>
      </c>
      <c r="E34" s="10">
        <v>1</v>
      </c>
      <c r="F34" t="s">
        <v>803</v>
      </c>
      <c r="G34" s="5" t="s">
        <v>858</v>
      </c>
      <c r="H34" t="str">
        <f>_xlfn.XLOOKUP(TKKT!$G34,BCTC!$C$6:$C$112,BCTC!$D$6:$D$112,"-")</f>
        <v>Các khoản phải thu khác</v>
      </c>
    </row>
    <row r="35" spans="3:8" x14ac:dyDescent="0.3">
      <c r="C35" s="5" t="s">
        <v>879</v>
      </c>
      <c r="D35" s="5" t="s">
        <v>880</v>
      </c>
      <c r="E35" s="10">
        <v>-1</v>
      </c>
      <c r="F35" t="s">
        <v>803</v>
      </c>
      <c r="G35" s="5" t="s">
        <v>541</v>
      </c>
      <c r="H35" t="str">
        <f>_xlfn.XLOOKUP(TKKT!$G35,BCTC!$C$6:$C$112,BCTC!$D$6:$D$112,"-")</f>
        <v>Các khoản phải trả ngắn hạn khác</v>
      </c>
    </row>
    <row r="36" spans="3:8" x14ac:dyDescent="0.3">
      <c r="C36" s="5" t="s">
        <v>882</v>
      </c>
      <c r="D36" s="5" t="s">
        <v>883</v>
      </c>
      <c r="E36" s="10">
        <v>-1</v>
      </c>
      <c r="F36" t="s">
        <v>803</v>
      </c>
      <c r="G36" s="5" t="s">
        <v>321</v>
      </c>
      <c r="H36" t="str">
        <f>_xlfn.XLOOKUP(TKKT!$G36,BCTC!$C$6:$C$112,BCTC!$D$6:$D$112,"-")</f>
        <v>Phải trả dài hạn khác</v>
      </c>
    </row>
    <row r="37" spans="3:8" x14ac:dyDescent="0.3">
      <c r="C37" s="5" t="s">
        <v>885</v>
      </c>
      <c r="D37" s="5" t="s">
        <v>886</v>
      </c>
      <c r="E37" s="10">
        <v>1</v>
      </c>
      <c r="F37" t="s">
        <v>803</v>
      </c>
      <c r="G37" s="5" t="s">
        <v>887</v>
      </c>
      <c r="H37" t="str">
        <f>_xlfn.XLOOKUP(TKKT!$G37,BCTC!$C$6:$C$112,BCTC!$D$6:$D$112,"-")</f>
        <v>Tài sản dài hạn khác</v>
      </c>
    </row>
    <row r="38" spans="3:8" x14ac:dyDescent="0.3">
      <c r="C38" s="5" t="s">
        <v>888</v>
      </c>
      <c r="D38" s="5" t="s">
        <v>889</v>
      </c>
      <c r="E38" s="10">
        <v>1</v>
      </c>
      <c r="F38" t="s">
        <v>803</v>
      </c>
      <c r="G38" s="5" t="s">
        <v>858</v>
      </c>
      <c r="H38" t="str">
        <f>_xlfn.XLOOKUP(TKKT!$G38,BCTC!$C$6:$C$112,BCTC!$D$6:$D$112,"-")</f>
        <v>Các khoản phải thu khác</v>
      </c>
    </row>
    <row r="39" spans="3:8" x14ac:dyDescent="0.3">
      <c r="C39" s="5" t="s">
        <v>890</v>
      </c>
      <c r="D39" s="5" t="s">
        <v>891</v>
      </c>
      <c r="E39" s="10">
        <v>1</v>
      </c>
      <c r="F39" t="s">
        <v>803</v>
      </c>
      <c r="G39" s="5" t="s">
        <v>873</v>
      </c>
      <c r="H39" t="str">
        <f>_xlfn.XLOOKUP(TKKT!$G39,BCTC!$C$6:$C$112,BCTC!$D$6:$D$112,"-")</f>
        <v>Phải thu dài hạn khác</v>
      </c>
    </row>
    <row r="40" spans="3:8" x14ac:dyDescent="0.3">
      <c r="C40" s="5" t="s">
        <v>892</v>
      </c>
      <c r="D40" s="5" t="s">
        <v>893</v>
      </c>
      <c r="E40" s="10">
        <v>1</v>
      </c>
      <c r="F40" t="s">
        <v>803</v>
      </c>
      <c r="G40" s="5" t="s">
        <v>873</v>
      </c>
      <c r="H40" t="str">
        <f>_xlfn.XLOOKUP(TKKT!$G40,BCTC!$C$6:$C$112,BCTC!$D$6:$D$112,"-")</f>
        <v>Phải thu dài hạn khác</v>
      </c>
    </row>
    <row r="41" spans="3:8" x14ac:dyDescent="0.3">
      <c r="C41" s="5" t="s">
        <v>894</v>
      </c>
      <c r="D41" s="5" t="s">
        <v>895</v>
      </c>
      <c r="E41" s="10">
        <v>1</v>
      </c>
      <c r="F41" t="s">
        <v>803</v>
      </c>
      <c r="G41" s="5" t="s">
        <v>858</v>
      </c>
      <c r="H41" t="str">
        <f>_xlfn.XLOOKUP(TKKT!$G41,BCTC!$C$6:$C$112,BCTC!$D$6:$D$112,"-")</f>
        <v>Các khoản phải thu khác</v>
      </c>
    </row>
    <row r="42" spans="3:8" x14ac:dyDescent="0.3">
      <c r="C42" s="5" t="s">
        <v>86</v>
      </c>
      <c r="D42" s="5" t="s">
        <v>896</v>
      </c>
      <c r="E42" s="10">
        <v>1</v>
      </c>
      <c r="F42" t="s">
        <v>803</v>
      </c>
      <c r="G42" s="5" t="s">
        <v>897</v>
      </c>
      <c r="H42" t="str">
        <f>_xlfn.XLOOKUP(TKKT!$G42,BCTC!$C$6:$C$112,BCTC!$D$6:$D$112,"-")</f>
        <v>Hàng tồn kho</v>
      </c>
    </row>
    <row r="43" spans="3:8" x14ac:dyDescent="0.3">
      <c r="C43" s="5" t="s">
        <v>857</v>
      </c>
      <c r="D43" s="5" t="s">
        <v>899</v>
      </c>
      <c r="E43" s="10">
        <v>1</v>
      </c>
      <c r="F43" t="s">
        <v>803</v>
      </c>
      <c r="G43" s="5" t="s">
        <v>897</v>
      </c>
      <c r="H43" t="str">
        <f>_xlfn.XLOOKUP(TKKT!$G43,BCTC!$C$6:$C$112,BCTC!$D$6:$D$112,"-")</f>
        <v>Hàng tồn kho</v>
      </c>
    </row>
    <row r="44" spans="3:8" x14ac:dyDescent="0.3">
      <c r="C44" s="5" t="s">
        <v>900</v>
      </c>
      <c r="D44" s="5" t="s">
        <v>901</v>
      </c>
      <c r="E44" s="10">
        <v>1</v>
      </c>
      <c r="F44" t="s">
        <v>803</v>
      </c>
      <c r="G44" s="5" t="s">
        <v>897</v>
      </c>
      <c r="H44" t="str">
        <f>_xlfn.XLOOKUP(TKKT!$G44,BCTC!$C$6:$C$112,BCTC!$D$6:$D$112,"-")</f>
        <v>Hàng tồn kho</v>
      </c>
    </row>
    <row r="45" spans="3:8" x14ac:dyDescent="0.3">
      <c r="C45" s="5" t="s">
        <v>902</v>
      </c>
      <c r="D45" s="5" t="s">
        <v>903</v>
      </c>
      <c r="E45" s="10">
        <v>1</v>
      </c>
      <c r="F45" t="s">
        <v>803</v>
      </c>
      <c r="G45" s="5" t="s">
        <v>904</v>
      </c>
      <c r="H45" t="str">
        <f>_xlfn.XLOOKUP(TKKT!$G45,BCTC!$C$6:$C$112,BCTC!$D$6:$D$112,"-")</f>
        <v>Thiết bị, vật tư, phụ tùng thay thế dài hạn</v>
      </c>
    </row>
    <row r="46" spans="3:8" x14ac:dyDescent="0.3">
      <c r="C46" s="5" t="s">
        <v>905</v>
      </c>
      <c r="D46" s="5" t="s">
        <v>906</v>
      </c>
      <c r="E46" s="10">
        <v>1</v>
      </c>
      <c r="F46" t="s">
        <v>803</v>
      </c>
      <c r="G46" s="5" t="s">
        <v>897</v>
      </c>
      <c r="H46" t="str">
        <f>_xlfn.XLOOKUP(TKKT!$G46,BCTC!$C$6:$C$112,BCTC!$D$6:$D$112,"-")</f>
        <v>Hàng tồn kho</v>
      </c>
    </row>
    <row r="47" spans="3:8" x14ac:dyDescent="0.3">
      <c r="C47" s="5" t="s">
        <v>907</v>
      </c>
      <c r="D47" s="5" t="s">
        <v>908</v>
      </c>
      <c r="E47" s="10">
        <v>1</v>
      </c>
      <c r="F47" t="s">
        <v>803</v>
      </c>
      <c r="G47" s="5" t="s">
        <v>909</v>
      </c>
      <c r="H47" t="str">
        <f>_xlfn.XLOOKUP(TKKT!$G47,BCTC!$C$6:$C$112,BCTC!$D$6:$D$112,"-")</f>
        <v>Chi phí sản xuất, kinh doanh dở dang dài hạn</v>
      </c>
    </row>
    <row r="48" spans="3:8" x14ac:dyDescent="0.3">
      <c r="C48" s="5" t="s">
        <v>910</v>
      </c>
      <c r="D48" s="5" t="s">
        <v>911</v>
      </c>
      <c r="E48" s="10">
        <v>1</v>
      </c>
      <c r="F48" t="s">
        <v>803</v>
      </c>
      <c r="G48" s="5" t="s">
        <v>897</v>
      </c>
      <c r="H48" t="str">
        <f>_xlfn.XLOOKUP(TKKT!$G48,BCTC!$C$6:$C$112,BCTC!$D$6:$D$112,"-")</f>
        <v>Hàng tồn kho</v>
      </c>
    </row>
    <row r="49" spans="3:8" x14ac:dyDescent="0.3">
      <c r="C49" s="5" t="s">
        <v>912</v>
      </c>
      <c r="D49" s="5" t="s">
        <v>913</v>
      </c>
      <c r="E49" s="10">
        <v>1</v>
      </c>
      <c r="F49" t="s">
        <v>803</v>
      </c>
      <c r="G49" s="5" t="s">
        <v>897</v>
      </c>
      <c r="H49" t="str">
        <f>_xlfn.XLOOKUP(TKKT!$G49,BCTC!$C$6:$C$112,BCTC!$D$6:$D$112,"-")</f>
        <v>Hàng tồn kho</v>
      </c>
    </row>
    <row r="50" spans="3:8" x14ac:dyDescent="0.3">
      <c r="C50" s="5" t="s">
        <v>914</v>
      </c>
      <c r="D50" s="5" t="s">
        <v>915</v>
      </c>
      <c r="E50" s="10">
        <v>1</v>
      </c>
      <c r="F50" t="s">
        <v>803</v>
      </c>
      <c r="G50" s="5" t="s">
        <v>897</v>
      </c>
      <c r="H50" t="str">
        <f>_xlfn.XLOOKUP(TKKT!$G50,BCTC!$C$6:$C$112,BCTC!$D$6:$D$112,"-")</f>
        <v>Hàng tồn kho</v>
      </c>
    </row>
    <row r="51" spans="3:8" x14ac:dyDescent="0.3">
      <c r="C51" s="5" t="s">
        <v>96</v>
      </c>
      <c r="D51" s="5" t="s">
        <v>916</v>
      </c>
      <c r="E51" s="10">
        <v>1</v>
      </c>
      <c r="F51" t="s">
        <v>803</v>
      </c>
      <c r="G51" s="5" t="s">
        <v>897</v>
      </c>
      <c r="H51" t="str">
        <f>_xlfn.XLOOKUP(TKKT!$G51,BCTC!$C$6:$C$112,BCTC!$D$6:$D$112,"-")</f>
        <v>Hàng tồn kho</v>
      </c>
    </row>
    <row r="52" spans="3:8" x14ac:dyDescent="0.3">
      <c r="C52" s="5" t="s">
        <v>917</v>
      </c>
      <c r="D52" s="5" t="s">
        <v>918</v>
      </c>
      <c r="E52" s="10">
        <v>1</v>
      </c>
      <c r="F52" t="s">
        <v>803</v>
      </c>
      <c r="G52" s="5" t="s">
        <v>897</v>
      </c>
      <c r="H52" t="str">
        <f>_xlfn.XLOOKUP(TKKT!$G52,BCTC!$C$6:$C$112,BCTC!$D$6:$D$112,"-")</f>
        <v>Hàng tồn kho</v>
      </c>
    </row>
    <row r="53" spans="3:8" x14ac:dyDescent="0.3">
      <c r="C53" s="5" t="s">
        <v>919</v>
      </c>
      <c r="D53" s="5" t="s">
        <v>920</v>
      </c>
      <c r="E53" s="10">
        <v>-1</v>
      </c>
      <c r="F53" t="s">
        <v>803</v>
      </c>
      <c r="G53" s="5" t="s">
        <v>921</v>
      </c>
      <c r="H53" t="str">
        <f>_xlfn.XLOOKUP(TKKT!$G53,BCTC!$C$6:$C$112,BCTC!$D$6:$D$112,"-")</f>
        <v>Nguồn kinh phí đã hình thành TSCĐ</v>
      </c>
    </row>
    <row r="54" spans="3:8" x14ac:dyDescent="0.3">
      <c r="C54" s="5" t="s">
        <v>91</v>
      </c>
      <c r="D54" s="5" t="s">
        <v>923</v>
      </c>
      <c r="E54" s="10">
        <v>1</v>
      </c>
      <c r="F54" t="s">
        <v>803</v>
      </c>
      <c r="G54" s="5" t="s">
        <v>905</v>
      </c>
      <c r="H54" t="str">
        <f>_xlfn.XLOOKUP(TKKT!$G54,BCTC!$C$6:$C$112,BCTC!$D$6:$D$112,"-")</f>
        <v>Giao dịch mua bán lại trái phiếu Chính phủ</v>
      </c>
    </row>
    <row r="55" spans="3:8" x14ac:dyDescent="0.3">
      <c r="C55" s="5" t="s">
        <v>925</v>
      </c>
      <c r="D55" s="5" t="s">
        <v>926</v>
      </c>
      <c r="E55" s="10">
        <v>-1</v>
      </c>
      <c r="F55" t="s">
        <v>803</v>
      </c>
      <c r="G55" s="5" t="s">
        <v>428</v>
      </c>
      <c r="H55" t="str">
        <f>_xlfn.XLOOKUP(TKKT!$G55,BCTC!$C$6:$C$112,BCTC!$D$6:$D$112,"-")</f>
        <v>Giao dịch mua bán lại trái phiếu Chính phủ</v>
      </c>
    </row>
    <row r="56" spans="3:8" x14ac:dyDescent="0.3">
      <c r="C56" s="5" t="s">
        <v>849</v>
      </c>
      <c r="D56" s="5" t="s">
        <v>927</v>
      </c>
      <c r="E56" s="10">
        <v>1</v>
      </c>
      <c r="F56" t="s">
        <v>803</v>
      </c>
      <c r="G56" s="5" t="s">
        <v>928</v>
      </c>
      <c r="H56" t="str">
        <f>_xlfn.XLOOKUP(TKKT!$G56,BCTC!$C$6:$C$112,BCTC!$D$6:$D$112,"-")</f>
        <v>Nguyên giá TSCĐ hữu hình</v>
      </c>
    </row>
    <row r="57" spans="3:8" x14ac:dyDescent="0.3">
      <c r="C57" s="5" t="s">
        <v>930</v>
      </c>
      <c r="D57" s="5" t="s">
        <v>931</v>
      </c>
      <c r="E57" s="10">
        <v>1</v>
      </c>
      <c r="F57" t="s">
        <v>803</v>
      </c>
      <c r="G57" s="5" t="s">
        <v>932</v>
      </c>
      <c r="H57" t="str">
        <f>_xlfn.XLOOKUP(TKKT!$G57,BCTC!$C$6:$C$112,BCTC!$D$6:$D$112,"-")</f>
        <v>Nguyên giá TSCĐ thuê tài chính</v>
      </c>
    </row>
    <row r="58" spans="3:8" x14ac:dyDescent="0.3">
      <c r="C58" s="5" t="s">
        <v>865</v>
      </c>
      <c r="D58" s="5" t="s">
        <v>934</v>
      </c>
      <c r="E58" s="10">
        <v>1</v>
      </c>
      <c r="F58" t="s">
        <v>803</v>
      </c>
      <c r="G58" s="5" t="s">
        <v>115</v>
      </c>
      <c r="H58" t="str">
        <f>_xlfn.XLOOKUP(TKKT!$G58,BCTC!$C$6:$C$112,BCTC!$D$6:$D$112,"-")</f>
        <v>Nguyên giá TSCĐ vô hình</v>
      </c>
    </row>
    <row r="59" spans="3:8" x14ac:dyDescent="0.3">
      <c r="C59" s="5" t="s">
        <v>936</v>
      </c>
      <c r="D59" s="5" t="s">
        <v>937</v>
      </c>
      <c r="E59" s="10">
        <v>1</v>
      </c>
      <c r="F59" t="s">
        <v>803</v>
      </c>
      <c r="G59" s="5" t="s">
        <v>938</v>
      </c>
      <c r="H59" t="str">
        <f>_xlfn.XLOOKUP(TKKT!$G59,BCTC!$C$6:$C$112,BCTC!$D$6:$D$112,"-")</f>
        <v>Giá trị hao mòn lũy kế TSCĐ hữu hình</v>
      </c>
    </row>
    <row r="60" spans="3:8" x14ac:dyDescent="0.3">
      <c r="C60" s="5" t="s">
        <v>940</v>
      </c>
      <c r="D60" s="5" t="s">
        <v>941</v>
      </c>
      <c r="E60" s="10">
        <v>1</v>
      </c>
      <c r="F60" t="s">
        <v>803</v>
      </c>
      <c r="G60" s="5" t="s">
        <v>942</v>
      </c>
      <c r="H60" t="str">
        <f>_xlfn.XLOOKUP(TKKT!$G60,BCTC!$C$6:$C$112,BCTC!$D$6:$D$112,"-")</f>
        <v>Giá trị hao mòn lũy kế TSCĐ thuê tài chính</v>
      </c>
    </row>
    <row r="61" spans="3:8" x14ac:dyDescent="0.3">
      <c r="C61" s="5" t="s">
        <v>944</v>
      </c>
      <c r="D61" s="5" t="s">
        <v>945</v>
      </c>
      <c r="E61" s="10">
        <v>1</v>
      </c>
      <c r="F61" t="s">
        <v>803</v>
      </c>
      <c r="G61" s="5" t="s">
        <v>129</v>
      </c>
      <c r="H61" t="str">
        <f>_xlfn.XLOOKUP(TKKT!$G61,BCTC!$C$6:$C$112,BCTC!$D$6:$D$112,"-")</f>
        <v>Giá trị hao mòn lũy kế TSCĐ vô hình</v>
      </c>
    </row>
    <row r="62" spans="3:8" x14ac:dyDescent="0.3">
      <c r="C62" s="5" t="s">
        <v>947</v>
      </c>
      <c r="D62" s="5" t="s">
        <v>948</v>
      </c>
      <c r="E62" s="10">
        <v>1</v>
      </c>
      <c r="F62" t="s">
        <v>803</v>
      </c>
      <c r="G62" s="5" t="s">
        <v>949</v>
      </c>
      <c r="H62" t="str">
        <f>_xlfn.XLOOKUP(TKKT!$G62,BCTC!$C$6:$C$112,BCTC!$D$6:$D$112,"-")</f>
        <v>Giá trị hao mòn lũy kế (*) BĐS đầu tư</v>
      </c>
    </row>
    <row r="63" spans="3:8" x14ac:dyDescent="0.3">
      <c r="C63" s="5" t="s">
        <v>951</v>
      </c>
      <c r="D63" s="5" t="s">
        <v>952</v>
      </c>
      <c r="E63" s="10">
        <v>1</v>
      </c>
      <c r="F63" t="s">
        <v>803</v>
      </c>
      <c r="G63" s="5" t="s">
        <v>953</v>
      </c>
      <c r="H63" t="str">
        <f>_xlfn.XLOOKUP(TKKT!$G63,BCTC!$C$6:$C$112,BCTC!$D$6:$D$112,"-")</f>
        <v>Nguyên giá BĐS đầu tư</v>
      </c>
    </row>
    <row r="64" spans="3:8" x14ac:dyDescent="0.3">
      <c r="C64" s="5" t="s">
        <v>955</v>
      </c>
      <c r="D64" s="5" t="s">
        <v>956</v>
      </c>
      <c r="E64" s="10">
        <v>1</v>
      </c>
      <c r="F64" t="s">
        <v>803</v>
      </c>
      <c r="G64" s="5" t="s">
        <v>957</v>
      </c>
      <c r="H64" t="str">
        <f>_xlfn.XLOOKUP(TKKT!$G64,BCTC!$C$6:$C$112,BCTC!$D$6:$D$112,"-")</f>
        <v>Đầu tư vào công ty con</v>
      </c>
    </row>
    <row r="65" spans="3:8" x14ac:dyDescent="0.3">
      <c r="C65" s="5" t="s">
        <v>928</v>
      </c>
      <c r="D65" s="5" t="s">
        <v>958</v>
      </c>
      <c r="E65" s="10">
        <v>1</v>
      </c>
      <c r="F65" t="s">
        <v>803</v>
      </c>
      <c r="G65" s="5" t="s">
        <v>134</v>
      </c>
      <c r="H65" t="str">
        <f>_xlfn.XLOOKUP(TKKT!$G65,BCTC!$C$6:$C$112,BCTC!$D$6:$D$112,"-")</f>
        <v>Đầu tư vào công ty liên doanh, liên kết</v>
      </c>
    </row>
    <row r="66" spans="3:8" x14ac:dyDescent="0.3">
      <c r="C66" s="5" t="s">
        <v>115</v>
      </c>
      <c r="D66" s="5" t="s">
        <v>959</v>
      </c>
      <c r="E66" s="10">
        <v>1</v>
      </c>
      <c r="F66" t="s">
        <v>803</v>
      </c>
      <c r="G66" s="5" t="s">
        <v>960</v>
      </c>
      <c r="H66" t="str">
        <f>_xlfn.XLOOKUP(TKKT!$G66,BCTC!$C$6:$C$112,BCTC!$D$6:$D$112,"-")</f>
        <v>Đầu tư góp vốn vào đơn vị khác</v>
      </c>
    </row>
    <row r="67" spans="3:8" x14ac:dyDescent="0.3">
      <c r="C67" s="5" t="s">
        <v>962</v>
      </c>
      <c r="D67" s="5" t="s">
        <v>963</v>
      </c>
      <c r="E67" s="10">
        <v>1</v>
      </c>
      <c r="F67" t="s">
        <v>803</v>
      </c>
      <c r="G67" s="5" t="s">
        <v>910</v>
      </c>
      <c r="H67" t="str">
        <f>_xlfn.XLOOKUP(TKKT!$G67,BCTC!$C$6:$C$112,BCTC!$D$6:$D$112,"-")</f>
        <v>Tài sản ngắn hạn khác</v>
      </c>
    </row>
    <row r="68" spans="3:8" x14ac:dyDescent="0.3">
      <c r="C68" s="5" t="s">
        <v>965</v>
      </c>
      <c r="D68" s="5" t="s">
        <v>966</v>
      </c>
      <c r="E68" s="10">
        <v>1</v>
      </c>
      <c r="F68" t="s">
        <v>803</v>
      </c>
      <c r="G68" s="5" t="s">
        <v>887</v>
      </c>
      <c r="H68" t="str">
        <f>_xlfn.XLOOKUP(TKKT!$G68,BCTC!$C$6:$C$112,BCTC!$D$6:$D$112,"-")</f>
        <v>Tài sản dài hạn khác</v>
      </c>
    </row>
    <row r="69" spans="3:8" x14ac:dyDescent="0.3">
      <c r="C69" s="5" t="s">
        <v>967</v>
      </c>
      <c r="D69" s="5" t="s">
        <v>968</v>
      </c>
      <c r="E69" s="10">
        <v>1</v>
      </c>
      <c r="F69" t="s">
        <v>803</v>
      </c>
      <c r="G69" s="5" t="s">
        <v>969</v>
      </c>
      <c r="H69" t="str">
        <f>_xlfn.XLOOKUP(TKKT!$G69,BCTC!$C$6:$C$112,BCTC!$D$6:$D$112,"-")</f>
        <v>Dự phòng giảm giá chứng khoán kinh doanh (*)</v>
      </c>
    </row>
    <row r="70" spans="3:8" x14ac:dyDescent="0.3">
      <c r="C70" s="5" t="s">
        <v>971</v>
      </c>
      <c r="D70" s="5" t="s">
        <v>972</v>
      </c>
      <c r="E70" s="10">
        <v>1</v>
      </c>
      <c r="F70" t="s">
        <v>803</v>
      </c>
      <c r="G70" s="5" t="s">
        <v>973</v>
      </c>
      <c r="H70" t="str">
        <f>_xlfn.XLOOKUP(TKKT!$G70,BCTC!$C$6:$C$112,BCTC!$D$6:$D$112,"-")</f>
        <v>Dự phòng đầu tư tài chính dài hạn (*)</v>
      </c>
    </row>
    <row r="71" spans="3:8" x14ac:dyDescent="0.3">
      <c r="C71" s="5" t="s">
        <v>975</v>
      </c>
      <c r="D71" s="5" t="s">
        <v>976</v>
      </c>
      <c r="E71" s="10">
        <v>1</v>
      </c>
      <c r="F71" t="s">
        <v>803</v>
      </c>
      <c r="G71" s="5" t="s">
        <v>977</v>
      </c>
      <c r="H71" t="str">
        <f>_xlfn.XLOOKUP(TKKT!$G71,BCTC!$C$6:$C$112,BCTC!$D$6:$D$112,"-")</f>
        <v>Dự phòng phải thu ngắn hạn khó đòi (*)</v>
      </c>
    </row>
    <row r="72" spans="3:8" x14ac:dyDescent="0.3">
      <c r="C72" s="5" t="s">
        <v>979</v>
      </c>
      <c r="D72" s="5" t="s">
        <v>980</v>
      </c>
      <c r="E72" s="10">
        <v>1</v>
      </c>
      <c r="F72" t="s">
        <v>803</v>
      </c>
      <c r="G72" s="5" t="s">
        <v>981</v>
      </c>
      <c r="H72" t="str">
        <f>_xlfn.XLOOKUP(TKKT!$G72,BCTC!$C$6:$C$112,BCTC!$D$6:$D$112,"-")</f>
        <v>Dự phòng phải thu dài hạn khó đòi (*)</v>
      </c>
    </row>
    <row r="73" spans="3:8" x14ac:dyDescent="0.3">
      <c r="C73" s="5" t="s">
        <v>983</v>
      </c>
      <c r="D73" s="5" t="s">
        <v>984</v>
      </c>
      <c r="E73" s="10">
        <v>1</v>
      </c>
      <c r="F73" t="s">
        <v>803</v>
      </c>
      <c r="G73" s="5" t="s">
        <v>985</v>
      </c>
      <c r="H73" t="str">
        <f>_xlfn.XLOOKUP(TKKT!$G73,BCTC!$C$6:$C$112,BCTC!$D$6:$D$112,"-")</f>
        <v>Dự phòng giảm giá hàng tồn kho (*)</v>
      </c>
    </row>
    <row r="74" spans="3:8" x14ac:dyDescent="0.3">
      <c r="C74" s="5" t="s">
        <v>987</v>
      </c>
      <c r="D74" s="5" t="s">
        <v>988</v>
      </c>
      <c r="E74" s="10">
        <v>1</v>
      </c>
      <c r="F74" t="s">
        <v>803</v>
      </c>
      <c r="G74" s="5" t="s">
        <v>909</v>
      </c>
      <c r="H74" t="str">
        <f>_xlfn.XLOOKUP(TKKT!$G74,BCTC!$C$6:$C$112,BCTC!$D$6:$D$112,"-")</f>
        <v>Chi phí sản xuất, kinh doanh dở dang dài hạn</v>
      </c>
    </row>
    <row r="75" spans="3:8" x14ac:dyDescent="0.3">
      <c r="C75" s="5" t="s">
        <v>989</v>
      </c>
      <c r="D75" s="5" t="s">
        <v>990</v>
      </c>
      <c r="E75" s="10">
        <v>1</v>
      </c>
      <c r="F75" t="s">
        <v>803</v>
      </c>
      <c r="G75" s="5" t="s">
        <v>904</v>
      </c>
      <c r="H75" t="str">
        <f>_xlfn.XLOOKUP(TKKT!$G75,BCTC!$C$6:$C$112,BCTC!$D$6:$D$112,"-")</f>
        <v>Thiết bị, vật tư, phụ tùng thay thế dài hạn</v>
      </c>
    </row>
    <row r="76" spans="3:8" x14ac:dyDescent="0.3">
      <c r="C76" s="5" t="s">
        <v>909</v>
      </c>
      <c r="D76" s="5" t="s">
        <v>991</v>
      </c>
      <c r="E76" s="10">
        <v>1</v>
      </c>
      <c r="F76" t="s">
        <v>803</v>
      </c>
      <c r="G76" s="5" t="s">
        <v>992</v>
      </c>
      <c r="H76" t="str">
        <f>_xlfn.XLOOKUP(TKKT!$G76,BCTC!$C$6:$C$112,BCTC!$D$6:$D$112,"-")</f>
        <v>Chi phí xây dựng cơ bản dở dang</v>
      </c>
    </row>
    <row r="77" spans="3:8" x14ac:dyDescent="0.3">
      <c r="C77" s="5" t="s">
        <v>994</v>
      </c>
      <c r="D77" s="5" t="s">
        <v>995</v>
      </c>
      <c r="E77" s="10">
        <v>1</v>
      </c>
      <c r="F77" t="s">
        <v>803</v>
      </c>
      <c r="G77" s="5" t="s">
        <v>996</v>
      </c>
      <c r="H77" t="str">
        <f>_xlfn.XLOOKUP(TKKT!$G77,BCTC!$C$6:$C$112,BCTC!$D$6:$D$112,"-")</f>
        <v>Chi phí trả trước dài hạn</v>
      </c>
    </row>
    <row r="78" spans="3:8" x14ac:dyDescent="0.3">
      <c r="C78" s="5" t="s">
        <v>997</v>
      </c>
      <c r="D78" s="5" t="s">
        <v>998</v>
      </c>
      <c r="E78" s="10">
        <v>1</v>
      </c>
      <c r="F78" t="s">
        <v>803</v>
      </c>
      <c r="G78" s="5" t="s">
        <v>86</v>
      </c>
      <c r="H78" t="str">
        <f>_xlfn.XLOOKUP(TKKT!$G78,BCTC!$C$6:$C$112,BCTC!$D$6:$D$112,"-")</f>
        <v>Chi phí trả trước ngắn hạn</v>
      </c>
    </row>
    <row r="79" spans="3:8" x14ac:dyDescent="0.3">
      <c r="C79" s="5" t="s">
        <v>999</v>
      </c>
      <c r="D79" s="5" t="s">
        <v>1000</v>
      </c>
      <c r="E79" s="10">
        <v>1</v>
      </c>
      <c r="F79" t="s">
        <v>803</v>
      </c>
      <c r="G79" s="5" t="s">
        <v>1001</v>
      </c>
      <c r="H79" t="str">
        <f>_xlfn.XLOOKUP(TKKT!$G79,BCTC!$C$6:$C$112,BCTC!$D$6:$D$112,"-")</f>
        <v>Tài sản thuế thu nhập hoãn lại</v>
      </c>
    </row>
    <row r="80" spans="3:8" x14ac:dyDescent="0.3">
      <c r="C80" s="5" t="s">
        <v>1002</v>
      </c>
      <c r="D80" s="5" t="s">
        <v>1003</v>
      </c>
      <c r="E80" s="10">
        <v>1</v>
      </c>
      <c r="F80" t="s">
        <v>803</v>
      </c>
      <c r="G80" s="5" t="s">
        <v>873</v>
      </c>
      <c r="H80" t="str">
        <f>_xlfn.XLOOKUP(TKKT!$G80,BCTC!$C$6:$C$112,BCTC!$D$6:$D$112,"-")</f>
        <v>Phải thu dài hạn khác</v>
      </c>
    </row>
    <row r="81" spans="3:8" x14ac:dyDescent="0.3">
      <c r="C81" s="5" t="s">
        <v>1004</v>
      </c>
      <c r="D81" s="5" t="s">
        <v>1005</v>
      </c>
      <c r="E81" s="10">
        <v>1</v>
      </c>
      <c r="F81" t="s">
        <v>803</v>
      </c>
      <c r="G81" s="5" t="s">
        <v>858</v>
      </c>
      <c r="H81" t="str">
        <f>_xlfn.XLOOKUP(TKKT!$G81,BCTC!$C$6:$C$112,BCTC!$D$6:$D$112,"-")</f>
        <v>Các khoản phải thu khác</v>
      </c>
    </row>
    <row r="82" spans="3:8" x14ac:dyDescent="0.3">
      <c r="C82" s="5" t="s">
        <v>1006</v>
      </c>
      <c r="D82" s="5" t="s">
        <v>1007</v>
      </c>
      <c r="E82" s="10">
        <v>1</v>
      </c>
      <c r="F82" t="s">
        <v>803</v>
      </c>
      <c r="G82" s="5" t="s">
        <v>1006</v>
      </c>
      <c r="H82" t="str">
        <f>_xlfn.XLOOKUP(TKKT!$G82,BCTC!$C$6:$C$112,BCTC!$D$6:$D$112,"-")</f>
        <v>Lợi thế thương mại</v>
      </c>
    </row>
    <row r="83" spans="3:8" x14ac:dyDescent="0.3">
      <c r="C83" s="5" t="s">
        <v>195</v>
      </c>
      <c r="D83" s="5" t="s">
        <v>1009</v>
      </c>
      <c r="E83" s="10">
        <v>-1</v>
      </c>
      <c r="F83" t="s">
        <v>803</v>
      </c>
      <c r="G83" s="5" t="s">
        <v>18</v>
      </c>
      <c r="H83" t="str">
        <f>_xlfn.XLOOKUP(TKKT!$G83,BCTC!$C$6:$C$112,BCTC!$D$6:$D$112,"-")</f>
        <v>Phải trả người bán ngắn hạn</v>
      </c>
    </row>
    <row r="84" spans="3:8" x14ac:dyDescent="0.3">
      <c r="C84" s="5" t="s">
        <v>1011</v>
      </c>
      <c r="D84" s="5" t="s">
        <v>1012</v>
      </c>
      <c r="E84" s="10">
        <v>-1</v>
      </c>
      <c r="F84" t="s">
        <v>803</v>
      </c>
      <c r="G84" s="5" t="s">
        <v>195</v>
      </c>
      <c r="H84" t="str">
        <f>_xlfn.XLOOKUP(TKKT!$G84,BCTC!$C$6:$C$112,BCTC!$D$6:$D$112,"-")</f>
        <v>Phải trả người bán dài hạn</v>
      </c>
    </row>
    <row r="85" spans="3:8" x14ac:dyDescent="0.3">
      <c r="C85" s="5" t="s">
        <v>1014</v>
      </c>
      <c r="D85" s="5" t="s">
        <v>1015</v>
      </c>
      <c r="E85" s="10">
        <v>1</v>
      </c>
      <c r="F85" t="s">
        <v>803</v>
      </c>
      <c r="G85" s="5" t="s">
        <v>930</v>
      </c>
      <c r="H85" t="str">
        <f>_xlfn.XLOOKUP(TKKT!$G85,BCTC!$C$6:$C$112,BCTC!$D$6:$D$112,"-")</f>
        <v>Trả trước cho người bán dài hạn</v>
      </c>
    </row>
    <row r="86" spans="3:8" x14ac:dyDescent="0.3">
      <c r="C86" s="5" t="s">
        <v>1017</v>
      </c>
      <c r="D86" s="5" t="s">
        <v>1018</v>
      </c>
      <c r="E86" s="10">
        <v>1</v>
      </c>
      <c r="F86" t="s">
        <v>803</v>
      </c>
      <c r="G86" s="5" t="s">
        <v>1019</v>
      </c>
      <c r="H86" t="str">
        <f>_xlfn.XLOOKUP(TKKT!$G86,BCTC!$C$6:$C$112,BCTC!$D$6:$D$112,"-")</f>
        <v>Trả trước cho người bán ngắn hạn</v>
      </c>
    </row>
    <row r="87" spans="3:8" x14ac:dyDescent="0.3">
      <c r="C87" s="5" t="s">
        <v>1021</v>
      </c>
      <c r="D87" s="5" t="s">
        <v>1022</v>
      </c>
      <c r="E87" s="10">
        <v>-1</v>
      </c>
      <c r="F87" t="s">
        <v>803</v>
      </c>
      <c r="G87" s="5" t="s">
        <v>205</v>
      </c>
      <c r="H87" t="str">
        <f>_xlfn.XLOOKUP(TKKT!$G87,BCTC!$C$6:$C$112,BCTC!$D$6:$D$112,"-")</f>
        <v>Thuế và các khoản phải nộp Nhà nước</v>
      </c>
    </row>
    <row r="88" spans="3:8" x14ac:dyDescent="0.3">
      <c r="C88" s="5" t="s">
        <v>1024</v>
      </c>
      <c r="D88" s="5" t="s">
        <v>1025</v>
      </c>
      <c r="E88" s="10">
        <v>1</v>
      </c>
      <c r="F88" t="s">
        <v>803</v>
      </c>
      <c r="G88" s="5" t="s">
        <v>900</v>
      </c>
      <c r="H88" t="str">
        <f>_xlfn.XLOOKUP(TKKT!$G88,BCTC!$C$6:$C$112,BCTC!$D$6:$D$112,"-")</f>
        <v>Thuế và các khoản phải thu Nhà nước</v>
      </c>
    </row>
    <row r="89" spans="3:8" x14ac:dyDescent="0.3">
      <c r="C89" s="5" t="s">
        <v>1027</v>
      </c>
      <c r="D89" s="5" t="s">
        <v>1028</v>
      </c>
      <c r="E89" s="10">
        <v>-1</v>
      </c>
      <c r="F89" t="s">
        <v>803</v>
      </c>
      <c r="G89" s="5" t="s">
        <v>205</v>
      </c>
      <c r="H89" t="str">
        <f>_xlfn.XLOOKUP(TKKT!$G89,BCTC!$C$6:$C$112,BCTC!$D$6:$D$112,"-")</f>
        <v>Thuế và các khoản phải nộp Nhà nước</v>
      </c>
    </row>
    <row r="90" spans="3:8" x14ac:dyDescent="0.3">
      <c r="C90" s="5" t="s">
        <v>1029</v>
      </c>
      <c r="D90" s="5" t="s">
        <v>1030</v>
      </c>
      <c r="E90" s="10">
        <v>1</v>
      </c>
      <c r="F90" t="s">
        <v>803</v>
      </c>
      <c r="G90" s="5" t="s">
        <v>900</v>
      </c>
      <c r="H90" t="str">
        <f>_xlfn.XLOOKUP(TKKT!$G90,BCTC!$C$6:$C$112,BCTC!$D$6:$D$112,"-")</f>
        <v>Thuế và các khoản phải thu Nhà nước</v>
      </c>
    </row>
    <row r="91" spans="3:8" x14ac:dyDescent="0.3">
      <c r="C91" s="5" t="s">
        <v>1031</v>
      </c>
      <c r="D91" s="5" t="s">
        <v>1032</v>
      </c>
      <c r="E91" s="10"/>
      <c r="F91" t="s">
        <v>803</v>
      </c>
      <c r="G91" s="5"/>
      <c r="H91" t="str">
        <f>_xlfn.XLOOKUP(TKKT!$G91,BCTC!$C$6:$C$112,BCTC!$D$6:$D$112,"-")</f>
        <v>-</v>
      </c>
    </row>
    <row r="92" spans="3:8" x14ac:dyDescent="0.3">
      <c r="C92" s="5" t="s">
        <v>1034</v>
      </c>
      <c r="D92" s="5" t="s">
        <v>1035</v>
      </c>
      <c r="E92" s="10">
        <v>-1</v>
      </c>
      <c r="F92" t="s">
        <v>803</v>
      </c>
      <c r="G92" s="5" t="s">
        <v>205</v>
      </c>
      <c r="H92" t="str">
        <f>_xlfn.XLOOKUP(TKKT!$G92,BCTC!$C$6:$C$112,BCTC!$D$6:$D$112,"-")</f>
        <v>Thuế và các khoản phải nộp Nhà nước</v>
      </c>
    </row>
    <row r="93" spans="3:8" x14ac:dyDescent="0.3">
      <c r="C93" s="5" t="s">
        <v>1036</v>
      </c>
      <c r="D93" s="5" t="s">
        <v>1037</v>
      </c>
      <c r="E93" s="10">
        <v>1</v>
      </c>
      <c r="F93" t="s">
        <v>803</v>
      </c>
      <c r="G93" s="5" t="s">
        <v>900</v>
      </c>
      <c r="H93" t="str">
        <f>_xlfn.XLOOKUP(TKKT!$G93,BCTC!$C$6:$C$112,BCTC!$D$6:$D$112,"-")</f>
        <v>Thuế và các khoản phải thu Nhà nước</v>
      </c>
    </row>
    <row r="94" spans="3:8" x14ac:dyDescent="0.3">
      <c r="C94" s="5" t="s">
        <v>1038</v>
      </c>
      <c r="D94" s="5" t="s">
        <v>1039</v>
      </c>
      <c r="E94" s="10">
        <v>-1</v>
      </c>
      <c r="F94" t="s">
        <v>803</v>
      </c>
      <c r="G94" s="5" t="s">
        <v>205</v>
      </c>
      <c r="H94" t="str">
        <f>_xlfn.XLOOKUP(TKKT!$G94,BCTC!$C$6:$C$112,BCTC!$D$6:$D$112,"-")</f>
        <v>Thuế và các khoản phải nộp Nhà nước</v>
      </c>
    </row>
    <row r="95" spans="3:8" x14ac:dyDescent="0.3">
      <c r="C95" s="5" t="s">
        <v>1040</v>
      </c>
      <c r="D95" s="5" t="s">
        <v>1041</v>
      </c>
      <c r="E95" s="10"/>
      <c r="F95" t="s">
        <v>803</v>
      </c>
      <c r="G95" s="5"/>
      <c r="H95" t="str">
        <f>_xlfn.XLOOKUP(TKKT!$G95,BCTC!$C$6:$C$112,BCTC!$D$6:$D$112,"-")</f>
        <v>-</v>
      </c>
    </row>
    <row r="96" spans="3:8" x14ac:dyDescent="0.3">
      <c r="C96" s="5" t="s">
        <v>1042</v>
      </c>
      <c r="D96" s="5" t="s">
        <v>1043</v>
      </c>
      <c r="E96" s="10">
        <v>1</v>
      </c>
      <c r="F96" t="s">
        <v>803</v>
      </c>
      <c r="G96" s="5" t="s">
        <v>900</v>
      </c>
      <c r="H96" t="str">
        <f>_xlfn.XLOOKUP(TKKT!$G96,BCTC!$C$6:$C$112,BCTC!$D$6:$D$112,"-")</f>
        <v>Thuế và các khoản phải thu Nhà nước</v>
      </c>
    </row>
    <row r="97" spans="3:8" x14ac:dyDescent="0.3">
      <c r="C97" s="5" t="s">
        <v>1044</v>
      </c>
      <c r="D97" s="5" t="s">
        <v>1045</v>
      </c>
      <c r="E97" s="10">
        <v>-1</v>
      </c>
      <c r="F97" t="s">
        <v>803</v>
      </c>
      <c r="G97" s="5" t="s">
        <v>205</v>
      </c>
      <c r="H97" t="str">
        <f>_xlfn.XLOOKUP(TKKT!$G97,BCTC!$C$6:$C$112,BCTC!$D$6:$D$112,"-")</f>
        <v>Thuế và các khoản phải nộp Nhà nước</v>
      </c>
    </row>
    <row r="98" spans="3:8" x14ac:dyDescent="0.3">
      <c r="C98" s="5" t="s">
        <v>1046</v>
      </c>
      <c r="D98" s="5" t="s">
        <v>1047</v>
      </c>
      <c r="E98" s="10">
        <v>1</v>
      </c>
      <c r="F98" t="s">
        <v>803</v>
      </c>
      <c r="G98" s="5" t="s">
        <v>900</v>
      </c>
      <c r="H98" t="str">
        <f>_xlfn.XLOOKUP(TKKT!$G98,BCTC!$C$6:$C$112,BCTC!$D$6:$D$112,"-")</f>
        <v>Thuế và các khoản phải thu Nhà nước</v>
      </c>
    </row>
    <row r="99" spans="3:8" x14ac:dyDescent="0.3">
      <c r="C99" s="5" t="s">
        <v>1048</v>
      </c>
      <c r="D99" s="5" t="s">
        <v>1049</v>
      </c>
      <c r="E99" s="10">
        <v>-1</v>
      </c>
      <c r="F99" t="s">
        <v>803</v>
      </c>
      <c r="G99" s="5" t="s">
        <v>205</v>
      </c>
      <c r="H99" t="str">
        <f>_xlfn.XLOOKUP(TKKT!$G99,BCTC!$C$6:$C$112,BCTC!$D$6:$D$112,"-")</f>
        <v>Thuế và các khoản phải nộp Nhà nước</v>
      </c>
    </row>
    <row r="100" spans="3:8" x14ac:dyDescent="0.3">
      <c r="C100" s="5" t="s">
        <v>1050</v>
      </c>
      <c r="D100" s="5" t="s">
        <v>1051</v>
      </c>
      <c r="E100" s="10">
        <v>1</v>
      </c>
      <c r="F100" t="s">
        <v>803</v>
      </c>
      <c r="G100" s="5" t="s">
        <v>900</v>
      </c>
      <c r="H100" t="str">
        <f>_xlfn.XLOOKUP(TKKT!$G100,BCTC!$C$6:$C$112,BCTC!$D$6:$D$112,"-")</f>
        <v>Thuế và các khoản phải thu Nhà nước</v>
      </c>
    </row>
    <row r="101" spans="3:8" x14ac:dyDescent="0.3">
      <c r="C101" s="5" t="s">
        <v>1052</v>
      </c>
      <c r="D101" s="5" t="s">
        <v>1053</v>
      </c>
      <c r="E101" s="10">
        <v>-1</v>
      </c>
      <c r="F101" t="s">
        <v>803</v>
      </c>
      <c r="G101" s="5" t="s">
        <v>205</v>
      </c>
      <c r="H101" t="str">
        <f>_xlfn.XLOOKUP(TKKT!$G101,BCTC!$C$6:$C$112,BCTC!$D$6:$D$112,"-")</f>
        <v>Thuế và các khoản phải nộp Nhà nước</v>
      </c>
    </row>
    <row r="102" spans="3:8" x14ac:dyDescent="0.3">
      <c r="C102" s="5" t="s">
        <v>1054</v>
      </c>
      <c r="D102" s="5" t="s">
        <v>1055</v>
      </c>
      <c r="E102" s="10">
        <v>1</v>
      </c>
      <c r="F102" t="s">
        <v>803</v>
      </c>
      <c r="G102" s="5" t="s">
        <v>900</v>
      </c>
      <c r="H102" t="str">
        <f>_xlfn.XLOOKUP(TKKT!$G102,BCTC!$C$6:$C$112,BCTC!$D$6:$D$112,"-")</f>
        <v>Thuế và các khoản phải thu Nhà nước</v>
      </c>
    </row>
    <row r="103" spans="3:8" x14ac:dyDescent="0.3">
      <c r="C103" s="5" t="s">
        <v>1056</v>
      </c>
      <c r="D103" s="5" t="s">
        <v>1057</v>
      </c>
      <c r="E103" s="10">
        <v>-1</v>
      </c>
      <c r="F103" t="s">
        <v>803</v>
      </c>
      <c r="G103" s="5" t="s">
        <v>205</v>
      </c>
      <c r="H103" t="str">
        <f>_xlfn.XLOOKUP(TKKT!$G103,BCTC!$C$6:$C$112,BCTC!$D$6:$D$112,"-")</f>
        <v>Thuế và các khoản phải nộp Nhà nước</v>
      </c>
    </row>
    <row r="104" spans="3:8" x14ac:dyDescent="0.3">
      <c r="C104" s="5" t="s">
        <v>1058</v>
      </c>
      <c r="D104" s="5" t="s">
        <v>1059</v>
      </c>
      <c r="E104" s="10">
        <v>1</v>
      </c>
      <c r="F104" t="s">
        <v>803</v>
      </c>
      <c r="G104" s="5" t="s">
        <v>900</v>
      </c>
      <c r="H104" t="str">
        <f>_xlfn.XLOOKUP(TKKT!$G104,BCTC!$C$6:$C$112,BCTC!$D$6:$D$112,"-")</f>
        <v>Thuế và các khoản phải thu Nhà nước</v>
      </c>
    </row>
    <row r="105" spans="3:8" x14ac:dyDescent="0.3">
      <c r="C105" s="5" t="s">
        <v>1060</v>
      </c>
      <c r="D105" s="5" t="s">
        <v>1061</v>
      </c>
      <c r="E105" s="10">
        <v>-1</v>
      </c>
      <c r="F105" t="s">
        <v>803</v>
      </c>
      <c r="G105" s="5" t="s">
        <v>205</v>
      </c>
      <c r="H105" t="str">
        <f>_xlfn.XLOOKUP(TKKT!$G105,BCTC!$C$6:$C$112,BCTC!$D$6:$D$112,"-")</f>
        <v>Thuế và các khoản phải nộp Nhà nước</v>
      </c>
    </row>
    <row r="106" spans="3:8" x14ac:dyDescent="0.3">
      <c r="C106" s="5" t="s">
        <v>1062</v>
      </c>
      <c r="D106" s="5" t="s">
        <v>1063</v>
      </c>
      <c r="E106" s="10">
        <v>1</v>
      </c>
      <c r="F106" t="s">
        <v>803</v>
      </c>
      <c r="G106" s="5" t="s">
        <v>900</v>
      </c>
      <c r="H106" t="str">
        <f>_xlfn.XLOOKUP(TKKT!$G106,BCTC!$C$6:$C$112,BCTC!$D$6:$D$112,"-")</f>
        <v>Thuế và các khoản phải thu Nhà nước</v>
      </c>
    </row>
    <row r="107" spans="3:8" x14ac:dyDescent="0.3">
      <c r="C107" s="5" t="s">
        <v>1064</v>
      </c>
      <c r="D107" s="5" t="s">
        <v>1065</v>
      </c>
      <c r="E107" s="10">
        <v>-1</v>
      </c>
      <c r="F107" t="s">
        <v>803</v>
      </c>
      <c r="G107" s="5" t="s">
        <v>205</v>
      </c>
      <c r="H107" t="str">
        <f>_xlfn.XLOOKUP(TKKT!$G107,BCTC!$C$6:$C$112,BCTC!$D$6:$D$112,"-")</f>
        <v>Thuế và các khoản phải nộp Nhà nước</v>
      </c>
    </row>
    <row r="108" spans="3:8" x14ac:dyDescent="0.3">
      <c r="C108" s="5" t="s">
        <v>1066</v>
      </c>
      <c r="D108" s="5" t="s">
        <v>1067</v>
      </c>
      <c r="E108" s="10">
        <v>1</v>
      </c>
      <c r="F108" t="s">
        <v>803</v>
      </c>
      <c r="G108" s="5" t="s">
        <v>900</v>
      </c>
      <c r="H108" t="str">
        <f>_xlfn.XLOOKUP(TKKT!$G108,BCTC!$C$6:$C$112,BCTC!$D$6:$D$112,"-")</f>
        <v>Thuế và các khoản phải thu Nhà nước</v>
      </c>
    </row>
    <row r="109" spans="3:8" x14ac:dyDescent="0.3">
      <c r="C109" s="5" t="s">
        <v>215</v>
      </c>
      <c r="D109" s="5" t="s">
        <v>1068</v>
      </c>
      <c r="E109" s="10">
        <v>-1</v>
      </c>
      <c r="F109" t="s">
        <v>803</v>
      </c>
      <c r="G109" s="5" t="s">
        <v>22</v>
      </c>
      <c r="H109" t="str">
        <f>_xlfn.XLOOKUP(TKKT!$G109,BCTC!$C$6:$C$112,BCTC!$D$6:$D$112,"-")</f>
        <v>Phải trả người lao động</v>
      </c>
    </row>
    <row r="110" spans="3:8" x14ac:dyDescent="0.3">
      <c r="C110" s="5" t="s">
        <v>1069</v>
      </c>
      <c r="D110" s="5" t="s">
        <v>1070</v>
      </c>
      <c r="E110" s="10">
        <v>1</v>
      </c>
      <c r="F110" t="s">
        <v>803</v>
      </c>
      <c r="G110" s="5" t="s">
        <v>858</v>
      </c>
      <c r="H110" t="str">
        <f>_xlfn.XLOOKUP(TKKT!$G110,BCTC!$C$6:$C$112,BCTC!$D$6:$D$112,"-")</f>
        <v>Các khoản phải thu khác</v>
      </c>
    </row>
    <row r="111" spans="3:8" x14ac:dyDescent="0.3">
      <c r="C111" s="5" t="s">
        <v>1071</v>
      </c>
      <c r="D111" s="5" t="s">
        <v>1072</v>
      </c>
      <c r="E111" s="10">
        <v>1</v>
      </c>
      <c r="F111" t="s">
        <v>803</v>
      </c>
      <c r="G111" s="5" t="s">
        <v>873</v>
      </c>
      <c r="H111" t="str">
        <f>_xlfn.XLOOKUP(TKKT!$G111,BCTC!$C$6:$C$112,BCTC!$D$6:$D$112,"-")</f>
        <v>Phải thu dài hạn khác</v>
      </c>
    </row>
    <row r="112" spans="3:8" x14ac:dyDescent="0.3">
      <c r="C112" s="5" t="s">
        <v>551</v>
      </c>
      <c r="D112" s="5" t="s">
        <v>1073</v>
      </c>
      <c r="E112" s="10">
        <v>-1</v>
      </c>
      <c r="F112" t="s">
        <v>803</v>
      </c>
      <c r="G112" s="5" t="s">
        <v>316</v>
      </c>
      <c r="H112" t="str">
        <f>_xlfn.XLOOKUP(TKKT!$G112,BCTC!$C$6:$C$112,BCTC!$D$6:$D$112,"-")</f>
        <v>Chi phí phải trả ngắn hạn</v>
      </c>
    </row>
    <row r="113" spans="3:8" x14ac:dyDescent="0.3">
      <c r="C113" s="5" t="s">
        <v>1074</v>
      </c>
      <c r="D113" s="5" t="s">
        <v>1075</v>
      </c>
      <c r="E113" s="10">
        <v>-1</v>
      </c>
      <c r="F113" t="s">
        <v>803</v>
      </c>
      <c r="G113" s="5" t="s">
        <v>463</v>
      </c>
      <c r="H113" t="str">
        <f>_xlfn.XLOOKUP(TKKT!$G113,BCTC!$C$6:$C$112,BCTC!$D$6:$D$112,"-")</f>
        <v>Chi phí phải trả dài hạn</v>
      </c>
    </row>
    <row r="114" spans="3:8" x14ac:dyDescent="0.3">
      <c r="C114" s="5" t="s">
        <v>413</v>
      </c>
      <c r="D114" s="5" t="s">
        <v>1076</v>
      </c>
      <c r="E114" s="10">
        <v>-1</v>
      </c>
      <c r="F114" t="s">
        <v>803</v>
      </c>
      <c r="G114" s="5" t="s">
        <v>438</v>
      </c>
      <c r="H114" t="str">
        <f>_xlfn.XLOOKUP(TKKT!$G114,BCTC!$C$6:$C$112,BCTC!$D$6:$D$112,"-")</f>
        <v>Phải trả nội bộ ngắn hạn</v>
      </c>
    </row>
    <row r="115" spans="3:8" x14ac:dyDescent="0.3">
      <c r="C115" s="5" t="s">
        <v>1078</v>
      </c>
      <c r="D115" s="5" t="s">
        <v>1079</v>
      </c>
      <c r="E115" s="10">
        <v>-1</v>
      </c>
      <c r="F115" t="s">
        <v>803</v>
      </c>
      <c r="G115" s="5" t="s">
        <v>551</v>
      </c>
      <c r="H115" t="str">
        <f>_xlfn.XLOOKUP(TKKT!$G115,BCTC!$C$6:$C$112,BCTC!$D$6:$D$112,"-")</f>
        <v>Phải trả nội bộ dài hạn</v>
      </c>
    </row>
    <row r="116" spans="3:8" x14ac:dyDescent="0.3">
      <c r="C116" s="5" t="s">
        <v>1081</v>
      </c>
      <c r="D116" s="5" t="s">
        <v>1082</v>
      </c>
      <c r="E116" s="10">
        <v>-1</v>
      </c>
      <c r="F116" t="s">
        <v>803</v>
      </c>
      <c r="G116" s="5" t="s">
        <v>215</v>
      </c>
      <c r="H116" t="str">
        <f>_xlfn.XLOOKUP(TKKT!$G116,BCTC!$C$6:$C$112,BCTC!$D$6:$D$112,"-")</f>
        <v>Phải trả nội bộ về vốn kinh doanh</v>
      </c>
    </row>
    <row r="117" spans="3:8" x14ac:dyDescent="0.3">
      <c r="C117" s="5" t="s">
        <v>321</v>
      </c>
      <c r="D117" s="5" t="s">
        <v>1083</v>
      </c>
      <c r="E117" s="10">
        <v>-1</v>
      </c>
      <c r="F117" t="s">
        <v>803</v>
      </c>
      <c r="G117" s="5" t="s">
        <v>478</v>
      </c>
      <c r="H117" t="str">
        <f>_xlfn.XLOOKUP(TKKT!$G117,BCTC!$C$6:$C$112,BCTC!$D$6:$D$112,"-")</f>
        <v>Phải trả theo tiến độ kế hoạch HĐXD</v>
      </c>
    </row>
    <row r="118" spans="3:8" x14ac:dyDescent="0.3">
      <c r="C118" s="5" t="s">
        <v>1085</v>
      </c>
      <c r="D118" s="5" t="s">
        <v>1086</v>
      </c>
      <c r="E118" s="10">
        <v>1</v>
      </c>
      <c r="F118" t="s">
        <v>803</v>
      </c>
      <c r="G118" s="5" t="s">
        <v>1087</v>
      </c>
      <c r="H118" t="str">
        <f>_xlfn.XLOOKUP(TKKT!$G118,BCTC!$C$6:$C$112,BCTC!$D$6:$D$112,"-")</f>
        <v>Phải thu theo tiến độ kế hoạch HĐXD</v>
      </c>
    </row>
    <row r="119" spans="3:8" x14ac:dyDescent="0.3">
      <c r="C119" s="5" t="s">
        <v>1089</v>
      </c>
      <c r="D119" s="5" t="s">
        <v>1090</v>
      </c>
      <c r="E119" s="10">
        <v>-1</v>
      </c>
      <c r="F119" t="s">
        <v>803</v>
      </c>
      <c r="G119" s="5" t="s">
        <v>541</v>
      </c>
      <c r="H119" t="str">
        <f>_xlfn.XLOOKUP(TKKT!$G119,BCTC!$C$6:$C$112,BCTC!$D$6:$D$112,"-")</f>
        <v>Các khoản phải trả ngắn hạn khác</v>
      </c>
    </row>
    <row r="120" spans="3:8" x14ac:dyDescent="0.3">
      <c r="C120" s="5" t="s">
        <v>1091</v>
      </c>
      <c r="D120" s="5" t="s">
        <v>1092</v>
      </c>
      <c r="E120" s="10">
        <v>-1</v>
      </c>
      <c r="F120" t="s">
        <v>803</v>
      </c>
      <c r="G120" s="5" t="s">
        <v>541</v>
      </c>
      <c r="H120" t="str">
        <f>_xlfn.XLOOKUP(TKKT!$G120,BCTC!$C$6:$C$112,BCTC!$D$6:$D$112,"-")</f>
        <v>Các khoản phải trả ngắn hạn khác</v>
      </c>
    </row>
    <row r="121" spans="3:8" x14ac:dyDescent="0.3">
      <c r="C121" s="5" t="s">
        <v>1093</v>
      </c>
      <c r="D121" s="5" t="s">
        <v>1094</v>
      </c>
      <c r="E121" s="10">
        <v>-1</v>
      </c>
      <c r="F121" t="s">
        <v>803</v>
      </c>
      <c r="G121" s="5" t="s">
        <v>541</v>
      </c>
      <c r="H121" t="str">
        <f>_xlfn.XLOOKUP(TKKT!$G121,BCTC!$C$6:$C$112,BCTC!$D$6:$D$112,"-")</f>
        <v>Các khoản phải trả ngắn hạn khác</v>
      </c>
    </row>
    <row r="122" spans="3:8" x14ac:dyDescent="0.3">
      <c r="C122" s="5" t="s">
        <v>1095</v>
      </c>
      <c r="D122" s="5" t="s">
        <v>1096</v>
      </c>
      <c r="E122" s="10">
        <v>-1</v>
      </c>
      <c r="F122" t="s">
        <v>803</v>
      </c>
      <c r="G122" s="5" t="s">
        <v>541</v>
      </c>
      <c r="H122" t="str">
        <f>_xlfn.XLOOKUP(TKKT!$G122,BCTC!$C$6:$C$112,BCTC!$D$6:$D$112,"-")</f>
        <v>Các khoản phải trả ngắn hạn khác</v>
      </c>
    </row>
    <row r="123" spans="3:8" x14ac:dyDescent="0.3">
      <c r="C123" s="5" t="s">
        <v>1097</v>
      </c>
      <c r="D123" s="5" t="s">
        <v>1098</v>
      </c>
      <c r="E123" s="10">
        <v>-1</v>
      </c>
      <c r="F123" t="s">
        <v>803</v>
      </c>
      <c r="G123" s="5" t="s">
        <v>541</v>
      </c>
      <c r="H123" t="str">
        <f>_xlfn.XLOOKUP(TKKT!$G123,BCTC!$C$6:$C$112,BCTC!$D$6:$D$112,"-")</f>
        <v>Các khoản phải trả ngắn hạn khác</v>
      </c>
    </row>
    <row r="124" spans="3:8" x14ac:dyDescent="0.3">
      <c r="C124" s="5" t="s">
        <v>1099</v>
      </c>
      <c r="D124" s="5" t="s">
        <v>1100</v>
      </c>
      <c r="E124" s="10">
        <v>-1</v>
      </c>
      <c r="F124" t="s">
        <v>803</v>
      </c>
      <c r="G124" s="5" t="s">
        <v>541</v>
      </c>
      <c r="H124" t="str">
        <f>_xlfn.XLOOKUP(TKKT!$G124,BCTC!$C$6:$C$112,BCTC!$D$6:$D$112,"-")</f>
        <v>Các khoản phải trả ngắn hạn khác</v>
      </c>
    </row>
    <row r="125" spans="3:8" x14ac:dyDescent="0.3">
      <c r="C125" s="5" t="s">
        <v>1101</v>
      </c>
      <c r="D125" s="5" t="s">
        <v>1102</v>
      </c>
      <c r="E125" s="10">
        <v>-1</v>
      </c>
      <c r="F125" t="s">
        <v>803</v>
      </c>
      <c r="G125" s="5" t="s">
        <v>278</v>
      </c>
      <c r="H125" t="str">
        <f>_xlfn.XLOOKUP(TKKT!$G125,BCTC!$C$6:$C$112,BCTC!$D$6:$D$112,"-")</f>
        <v>Doanh thu chưa thực hiện ngắn hạn</v>
      </c>
    </row>
    <row r="126" spans="3:8" x14ac:dyDescent="0.3">
      <c r="C126" s="5" t="s">
        <v>1103</v>
      </c>
      <c r="D126" s="5" t="s">
        <v>1104</v>
      </c>
      <c r="E126" s="10">
        <v>-1</v>
      </c>
      <c r="F126" t="s">
        <v>803</v>
      </c>
      <c r="G126" s="5" t="s">
        <v>413</v>
      </c>
      <c r="H126" t="str">
        <f>_xlfn.XLOOKUP(TKKT!$G126,BCTC!$C$6:$C$112,BCTC!$D$6:$D$112,"-")</f>
        <v>Doanh thu chưa thực hiện dài hạn</v>
      </c>
    </row>
    <row r="127" spans="3:8" x14ac:dyDescent="0.3">
      <c r="C127" s="5" t="s">
        <v>1105</v>
      </c>
      <c r="D127" s="5" t="s">
        <v>1106</v>
      </c>
      <c r="E127" s="10">
        <v>-1</v>
      </c>
      <c r="F127" t="s">
        <v>803</v>
      </c>
      <c r="G127" s="5" t="s">
        <v>541</v>
      </c>
      <c r="H127" t="str">
        <f>_xlfn.XLOOKUP(TKKT!$G127,BCTC!$C$6:$C$112,BCTC!$D$6:$D$112,"-")</f>
        <v>Các khoản phải trả ngắn hạn khác</v>
      </c>
    </row>
    <row r="128" spans="3:8" x14ac:dyDescent="0.3">
      <c r="C128" s="5" t="s">
        <v>1107</v>
      </c>
      <c r="D128" s="5" t="s">
        <v>1108</v>
      </c>
      <c r="E128" s="10">
        <v>1</v>
      </c>
      <c r="F128" t="s">
        <v>803</v>
      </c>
      <c r="G128" s="5" t="s">
        <v>873</v>
      </c>
      <c r="H128" t="str">
        <f>_xlfn.XLOOKUP(TKKT!$G128,BCTC!$C$6:$C$112,BCTC!$D$6:$D$112,"-")</f>
        <v>Phải thu dài hạn khác</v>
      </c>
    </row>
    <row r="129" spans="3:8" x14ac:dyDescent="0.3">
      <c r="C129" s="5" t="s">
        <v>1109</v>
      </c>
      <c r="D129" s="5" t="s">
        <v>1110</v>
      </c>
      <c r="E129" s="10">
        <v>1</v>
      </c>
      <c r="F129" t="s">
        <v>803</v>
      </c>
      <c r="G129" s="5" t="s">
        <v>858</v>
      </c>
      <c r="H129" t="str">
        <f>_xlfn.XLOOKUP(TKKT!$G129,BCTC!$C$6:$C$112,BCTC!$D$6:$D$112,"-")</f>
        <v>Các khoản phải thu khác</v>
      </c>
    </row>
    <row r="130" spans="3:8" x14ac:dyDescent="0.3">
      <c r="C130" s="5" t="s">
        <v>1111</v>
      </c>
      <c r="D130" s="5" t="s">
        <v>1112</v>
      </c>
      <c r="E130" s="10">
        <v>-1</v>
      </c>
      <c r="F130" t="s">
        <v>803</v>
      </c>
      <c r="G130" s="5" t="s">
        <v>321</v>
      </c>
      <c r="H130" t="str">
        <f>_xlfn.XLOOKUP(TKKT!$G130,BCTC!$C$6:$C$112,BCTC!$D$6:$D$112,"-")</f>
        <v>Phải trả dài hạn khác</v>
      </c>
    </row>
    <row r="131" spans="3:8" x14ac:dyDescent="0.3">
      <c r="C131" s="5" t="s">
        <v>1113</v>
      </c>
      <c r="D131" s="5" t="s">
        <v>1114</v>
      </c>
      <c r="E131" s="10">
        <v>-1</v>
      </c>
      <c r="F131" t="s">
        <v>803</v>
      </c>
      <c r="G131" s="5" t="s">
        <v>25</v>
      </c>
      <c r="H131" t="str">
        <f>_xlfn.XLOOKUP(TKKT!$G131,BCTC!$C$6:$C$112,BCTC!$D$6:$D$112,"-")</f>
        <v>Vay và nợ thuê tài chính ngắn hạn</v>
      </c>
    </row>
    <row r="132" spans="3:8" x14ac:dyDescent="0.3">
      <c r="C132" s="5" t="s">
        <v>1116</v>
      </c>
      <c r="D132" s="5" t="s">
        <v>1117</v>
      </c>
      <c r="E132" s="10">
        <v>-1</v>
      </c>
      <c r="F132" t="s">
        <v>803</v>
      </c>
      <c r="G132" s="5" t="s">
        <v>181</v>
      </c>
      <c r="H132" t="str">
        <f>_xlfn.XLOOKUP(TKKT!$G132,BCTC!$C$6:$C$112,BCTC!$D$6:$D$112,"-")</f>
        <v>Vay và nợ thuê tài chính dài hạn</v>
      </c>
    </row>
    <row r="133" spans="3:8" x14ac:dyDescent="0.3">
      <c r="C133" s="5" t="s">
        <v>1119</v>
      </c>
      <c r="D133" s="5" t="s">
        <v>1120</v>
      </c>
      <c r="E133" s="10">
        <v>-1</v>
      </c>
      <c r="F133" t="s">
        <v>803</v>
      </c>
      <c r="G133" s="5" t="s">
        <v>25</v>
      </c>
      <c r="H133" t="str">
        <f>_xlfn.XLOOKUP(TKKT!$G133,BCTC!$C$6:$C$112,BCTC!$D$6:$D$112,"-")</f>
        <v>Vay và nợ thuê tài chính ngắn hạn</v>
      </c>
    </row>
    <row r="134" spans="3:8" x14ac:dyDescent="0.3">
      <c r="C134" s="5" t="s">
        <v>1121</v>
      </c>
      <c r="D134" s="5" t="s">
        <v>1122</v>
      </c>
      <c r="E134" s="10">
        <v>-1</v>
      </c>
      <c r="F134" t="s">
        <v>803</v>
      </c>
      <c r="G134" s="5" t="s">
        <v>181</v>
      </c>
      <c r="H134" t="str">
        <f>_xlfn.XLOOKUP(TKKT!$G134,BCTC!$C$6:$C$112,BCTC!$D$6:$D$112,"-")</f>
        <v>Vay và nợ thuê tài chính dài hạn</v>
      </c>
    </row>
    <row r="135" spans="3:8" x14ac:dyDescent="0.3">
      <c r="C135" s="5" t="s">
        <v>1123</v>
      </c>
      <c r="D135" s="5" t="s">
        <v>1124</v>
      </c>
      <c r="E135" s="10">
        <v>-1</v>
      </c>
      <c r="F135" t="s">
        <v>803</v>
      </c>
      <c r="G135" s="5" t="s">
        <v>25</v>
      </c>
      <c r="H135" t="str">
        <f>_xlfn.XLOOKUP(TKKT!$G135,BCTC!$C$6:$C$112,BCTC!$D$6:$D$112,"-")</f>
        <v>Vay và nợ thuê tài chính ngắn hạn</v>
      </c>
    </row>
    <row r="136" spans="3:8" x14ac:dyDescent="0.3">
      <c r="C136" s="5" t="s">
        <v>1125</v>
      </c>
      <c r="D136" s="5" t="s">
        <v>1126</v>
      </c>
      <c r="E136" s="10">
        <v>-1</v>
      </c>
      <c r="F136" t="s">
        <v>803</v>
      </c>
      <c r="G136" s="5" t="s">
        <v>181</v>
      </c>
      <c r="H136" t="str">
        <f>_xlfn.XLOOKUP(TKKT!$G136,BCTC!$C$6:$C$112,BCTC!$D$6:$D$112,"-")</f>
        <v>Vay và nợ thuê tài chính dài hạn</v>
      </c>
    </row>
    <row r="137" spans="3:8" x14ac:dyDescent="0.3">
      <c r="C137" s="5" t="s">
        <v>1127</v>
      </c>
      <c r="D137" s="5" t="s">
        <v>1128</v>
      </c>
      <c r="E137" s="10">
        <v>-1</v>
      </c>
      <c r="F137" t="s">
        <v>803</v>
      </c>
      <c r="G137" s="5" t="s">
        <v>258</v>
      </c>
      <c r="H137" t="str">
        <f>_xlfn.XLOOKUP(TKKT!$G137,BCTC!$C$6:$C$112,BCTC!$D$6:$D$112,"-")</f>
        <v>Trái phiếu chuyển đổi</v>
      </c>
    </row>
    <row r="138" spans="3:8" x14ac:dyDescent="0.3">
      <c r="C138" s="5" t="s">
        <v>473</v>
      </c>
      <c r="D138" s="5" t="s">
        <v>1129</v>
      </c>
      <c r="E138" s="10">
        <v>-1</v>
      </c>
      <c r="F138" t="s">
        <v>803</v>
      </c>
      <c r="G138" s="5" t="s">
        <v>541</v>
      </c>
      <c r="H138" t="str">
        <f>_xlfn.XLOOKUP(TKKT!$G138,BCTC!$C$6:$C$112,BCTC!$D$6:$D$112,"-")</f>
        <v>Các khoản phải trả ngắn hạn khác</v>
      </c>
    </row>
    <row r="139" spans="3:8" x14ac:dyDescent="0.3">
      <c r="C139" s="5" t="s">
        <v>1130</v>
      </c>
      <c r="D139" s="5" t="s">
        <v>1131</v>
      </c>
      <c r="E139" s="10">
        <v>-1</v>
      </c>
      <c r="F139" t="s">
        <v>803</v>
      </c>
      <c r="G139" s="5" t="s">
        <v>321</v>
      </c>
      <c r="H139" t="str">
        <f>_xlfn.XLOOKUP(TKKT!$G139,BCTC!$C$6:$C$112,BCTC!$D$6:$D$112,"-")</f>
        <v>Phải trả dài hạn khác</v>
      </c>
    </row>
    <row r="140" spans="3:8" x14ac:dyDescent="0.3">
      <c r="C140" s="5" t="s">
        <v>176</v>
      </c>
      <c r="D140" s="5" t="s">
        <v>1132</v>
      </c>
      <c r="E140" s="10">
        <v>-1</v>
      </c>
      <c r="F140" t="s">
        <v>803</v>
      </c>
      <c r="G140" s="5" t="s">
        <v>253</v>
      </c>
      <c r="H140" t="str">
        <f>_xlfn.XLOOKUP(TKKT!$G140,BCTC!$C$6:$C$112,BCTC!$D$6:$D$112,"-")</f>
        <v>Thuế thu nhập hoãn lại phải trả</v>
      </c>
    </row>
    <row r="141" spans="3:8" x14ac:dyDescent="0.3">
      <c r="C141" s="5" t="s">
        <v>359</v>
      </c>
      <c r="D141" s="5" t="s">
        <v>1133</v>
      </c>
      <c r="E141" s="10">
        <v>-1</v>
      </c>
      <c r="F141" t="s">
        <v>803</v>
      </c>
      <c r="G141" s="5" t="s">
        <v>369</v>
      </c>
      <c r="H141" t="str">
        <f>_xlfn.XLOOKUP(TKKT!$G141,BCTC!$C$6:$C$112,BCTC!$D$6:$D$112,"-")</f>
        <v>Dự phòng phải trả ngắn hạn</v>
      </c>
    </row>
    <row r="142" spans="3:8" x14ac:dyDescent="0.3">
      <c r="C142" s="5" t="s">
        <v>1134</v>
      </c>
      <c r="D142" s="5" t="s">
        <v>1135</v>
      </c>
      <c r="E142" s="10">
        <v>-1</v>
      </c>
      <c r="F142" t="s">
        <v>803</v>
      </c>
      <c r="G142" s="5" t="s">
        <v>229</v>
      </c>
      <c r="H142" t="str">
        <f>_xlfn.XLOOKUP(TKKT!$G142,BCTC!$C$6:$C$112,BCTC!$D$6:$D$112,"-")</f>
        <v>Dự phòng phải trả dài hạn</v>
      </c>
    </row>
    <row r="143" spans="3:8" x14ac:dyDescent="0.3">
      <c r="C143" s="5" t="s">
        <v>157</v>
      </c>
      <c r="D143" s="5" t="s">
        <v>1136</v>
      </c>
      <c r="E143" s="10">
        <v>-1</v>
      </c>
      <c r="F143" t="s">
        <v>803</v>
      </c>
      <c r="G143" s="5" t="s">
        <v>239</v>
      </c>
      <c r="H143" t="str">
        <f>_xlfn.XLOOKUP(TKKT!$G143,BCTC!$C$6:$C$112,BCTC!$D$6:$D$112,"-")</f>
        <v>Quỹ khen thưởng, phúc lợi</v>
      </c>
    </row>
    <row r="144" spans="3:8" x14ac:dyDescent="0.3">
      <c r="C144" s="5" t="s">
        <v>433</v>
      </c>
      <c r="D144" s="5" t="s">
        <v>1137</v>
      </c>
      <c r="E144" s="10">
        <v>-1</v>
      </c>
      <c r="F144" t="s">
        <v>803</v>
      </c>
      <c r="G144" s="5" t="s">
        <v>403</v>
      </c>
      <c r="H144" t="str">
        <f>_xlfn.XLOOKUP(TKKT!$G144,BCTC!$C$6:$C$112,BCTC!$D$6:$D$112,"-")</f>
        <v>Quỹ phát triển khoa học và công nghệ</v>
      </c>
    </row>
    <row r="145" spans="3:8" x14ac:dyDescent="0.3">
      <c r="C145" s="5" t="s">
        <v>36</v>
      </c>
      <c r="D145" s="5" t="s">
        <v>1138</v>
      </c>
      <c r="E145" s="10">
        <v>-1</v>
      </c>
      <c r="F145" t="s">
        <v>803</v>
      </c>
      <c r="G145" s="5" t="s">
        <v>331</v>
      </c>
      <c r="H145" t="str">
        <f>_xlfn.XLOOKUP(TKKT!$G145,BCTC!$C$6:$C$112,BCTC!$D$6:$D$112,"-")</f>
        <v>Quỹ bình ổn giá</v>
      </c>
    </row>
    <row r="146" spans="3:8" x14ac:dyDescent="0.3">
      <c r="C146" s="5" t="s">
        <v>1139</v>
      </c>
      <c r="D146" s="5" t="s">
        <v>1140</v>
      </c>
      <c r="E146" s="10">
        <v>-1</v>
      </c>
      <c r="F146" t="s">
        <v>803</v>
      </c>
      <c r="G146" s="5" t="s">
        <v>1141</v>
      </c>
      <c r="H146" t="str">
        <f>_xlfn.XLOOKUP(TKKT!$G146,BCTC!$C$6:$C$112,BCTC!$D$6:$D$112,"-")</f>
        <v>Cổ phiếu phổ thông có quyền biểu quyết</v>
      </c>
    </row>
    <row r="147" spans="3:8" x14ac:dyDescent="0.3">
      <c r="C147" s="5" t="s">
        <v>1142</v>
      </c>
      <c r="D147" s="5" t="s">
        <v>1143</v>
      </c>
      <c r="E147" s="10">
        <v>-1</v>
      </c>
      <c r="F147" t="s">
        <v>803</v>
      </c>
      <c r="G147" s="5" t="s">
        <v>1144</v>
      </c>
      <c r="H147" t="str">
        <f>_xlfn.XLOOKUP(TKKT!$G147,BCTC!$C$6:$C$112,BCTC!$D$6:$D$112,"-")</f>
        <v>Cổ phiếu ưu đãi</v>
      </c>
    </row>
    <row r="148" spans="3:8" x14ac:dyDescent="0.3">
      <c r="C148" s="5" t="s">
        <v>1146</v>
      </c>
      <c r="D148" s="5" t="s">
        <v>1147</v>
      </c>
      <c r="E148" s="10">
        <v>-1</v>
      </c>
      <c r="F148" t="s">
        <v>803</v>
      </c>
      <c r="G148" s="5" t="s">
        <v>1148</v>
      </c>
      <c r="H148" t="str">
        <f>_xlfn.XLOOKUP(TKKT!$G148,BCTC!$C$6:$C$112,BCTC!$D$6:$D$112,"-")</f>
        <v>Cổ phiếu ưu đãi</v>
      </c>
    </row>
    <row r="149" spans="3:8" x14ac:dyDescent="0.3">
      <c r="C149" s="5" t="s">
        <v>1149</v>
      </c>
      <c r="D149" s="5" t="s">
        <v>1150</v>
      </c>
      <c r="E149" s="10">
        <v>-1</v>
      </c>
      <c r="F149" t="s">
        <v>803</v>
      </c>
      <c r="G149" s="5" t="s">
        <v>602</v>
      </c>
      <c r="H149" t="str">
        <f>_xlfn.XLOOKUP(TKKT!$G149,BCTC!$C$6:$C$112,BCTC!$D$6:$D$112,"-")</f>
        <v>Thặng dư vốn cổ phần</v>
      </c>
    </row>
    <row r="150" spans="3:8" x14ac:dyDescent="0.3">
      <c r="C150" s="5" t="s">
        <v>1151</v>
      </c>
      <c r="D150" s="5" t="s">
        <v>1152</v>
      </c>
      <c r="E150" s="10">
        <v>-1</v>
      </c>
      <c r="F150" t="s">
        <v>803</v>
      </c>
      <c r="G150" s="5" t="s">
        <v>607</v>
      </c>
      <c r="H150" t="str">
        <f>_xlfn.XLOOKUP(TKKT!$G150,BCTC!$C$6:$C$112,BCTC!$D$6:$D$112,"-")</f>
        <v>Quyền chọn chuyển đổi trái phiếu</v>
      </c>
    </row>
    <row r="151" spans="3:8" x14ac:dyDescent="0.3">
      <c r="C151" s="5" t="s">
        <v>1153</v>
      </c>
      <c r="D151" s="5" t="s">
        <v>1154</v>
      </c>
      <c r="E151" s="10">
        <v>-1</v>
      </c>
      <c r="F151" t="s">
        <v>803</v>
      </c>
      <c r="G151" s="5" t="s">
        <v>336</v>
      </c>
      <c r="H151" t="str">
        <f>_xlfn.XLOOKUP(TKKT!$G151,BCTC!$C$6:$C$112,BCTC!$D$6:$D$112,"-")</f>
        <v>Vốn khác của chủ sở hữu</v>
      </c>
    </row>
    <row r="152" spans="3:8" x14ac:dyDescent="0.3">
      <c r="C152" s="5" t="s">
        <v>602</v>
      </c>
      <c r="D152" s="5" t="s">
        <v>1156</v>
      </c>
      <c r="E152" s="10">
        <v>-1</v>
      </c>
      <c r="F152" t="s">
        <v>803</v>
      </c>
      <c r="G152" s="5" t="s">
        <v>311</v>
      </c>
      <c r="H152" t="str">
        <f>_xlfn.XLOOKUP(TKKT!$G152,BCTC!$C$6:$C$112,BCTC!$D$6:$D$112,"-")</f>
        <v>Chênh lệch đánh giá lại tài sản</v>
      </c>
    </row>
    <row r="153" spans="3:8" x14ac:dyDescent="0.3">
      <c r="C153" s="5" t="s">
        <v>607</v>
      </c>
      <c r="D153" s="5" t="s">
        <v>1157</v>
      </c>
      <c r="E153" s="10">
        <v>-1</v>
      </c>
      <c r="F153" t="s">
        <v>803</v>
      </c>
      <c r="G153" s="5" t="s">
        <v>492</v>
      </c>
      <c r="H153" t="str">
        <f>_xlfn.XLOOKUP(TKKT!$G153,BCTC!$C$6:$C$112,BCTC!$D$6:$D$112,"-")</f>
        <v>Chênh lệch tỷ giá hối đoái</v>
      </c>
    </row>
    <row r="154" spans="3:8" x14ac:dyDescent="0.3">
      <c r="C154" s="5" t="s">
        <v>336</v>
      </c>
      <c r="D154" s="5" t="s">
        <v>1158</v>
      </c>
      <c r="E154" s="10">
        <v>-1</v>
      </c>
      <c r="F154" t="s">
        <v>803</v>
      </c>
      <c r="G154" s="5" t="s">
        <v>1159</v>
      </c>
      <c r="H154" t="str">
        <f>_xlfn.XLOOKUP(TKKT!$G154,BCTC!$C$6:$C$112,BCTC!$D$6:$D$112,"-")</f>
        <v>Quỹ đầu tư phát triển</v>
      </c>
    </row>
    <row r="155" spans="3:8" x14ac:dyDescent="0.3">
      <c r="C155" s="5" t="s">
        <v>492</v>
      </c>
      <c r="D155" s="5" t="s">
        <v>1161</v>
      </c>
      <c r="E155" s="10">
        <v>-1</v>
      </c>
      <c r="F155" t="s">
        <v>803</v>
      </c>
      <c r="G155" s="5" t="s">
        <v>1162</v>
      </c>
      <c r="H155" t="str">
        <f>_xlfn.XLOOKUP(TKKT!$G155,BCTC!$C$6:$C$112,BCTC!$D$6:$D$112,"-")</f>
        <v>Quỹ hỗ trợ sắp xếp doanh nghiệp</v>
      </c>
    </row>
    <row r="156" spans="3:8" x14ac:dyDescent="0.3">
      <c r="C156" s="5" t="s">
        <v>1159</v>
      </c>
      <c r="D156" s="5" t="s">
        <v>1163</v>
      </c>
      <c r="E156" s="10">
        <v>-1</v>
      </c>
      <c r="F156" t="s">
        <v>803</v>
      </c>
      <c r="G156" s="5" t="s">
        <v>1164</v>
      </c>
      <c r="H156" t="str">
        <f>_xlfn.XLOOKUP(TKKT!$G156,BCTC!$C$6:$C$112,BCTC!$D$6:$D$112,"-")</f>
        <v>Quỹ khác thuộc vốn chủ sở hữu</v>
      </c>
    </row>
    <row r="157" spans="3:8" x14ac:dyDescent="0.3">
      <c r="C157" s="5" t="s">
        <v>1162</v>
      </c>
      <c r="D157" s="5" t="s">
        <v>1165</v>
      </c>
      <c r="E157" s="10">
        <v>-1</v>
      </c>
      <c r="F157" t="s">
        <v>803</v>
      </c>
      <c r="G157" s="5" t="s">
        <v>341</v>
      </c>
      <c r="H157" t="str">
        <f>_xlfn.XLOOKUP(TKKT!$G157,BCTC!$C$6:$C$112,BCTC!$D$6:$D$112,"-")</f>
        <v>Cổ phiếu quỹ (*)</v>
      </c>
    </row>
    <row r="158" spans="3:8" x14ac:dyDescent="0.3">
      <c r="C158" s="5" t="s">
        <v>1167</v>
      </c>
      <c r="D158" s="5" t="s">
        <v>1168</v>
      </c>
      <c r="E158" s="10">
        <v>-1</v>
      </c>
      <c r="F158" t="s">
        <v>803</v>
      </c>
      <c r="G158" s="5" t="s">
        <v>1169</v>
      </c>
      <c r="H158" t="str">
        <f>_xlfn.XLOOKUP(TKKT!$G158,BCTC!$C$6:$C$112,BCTC!$D$6:$D$112,"-")</f>
        <v>LNST chưa phân phối lũy kế đến cuối kỳ trước</v>
      </c>
    </row>
    <row r="159" spans="3:8" x14ac:dyDescent="0.3">
      <c r="C159" s="5" t="s">
        <v>1171</v>
      </c>
      <c r="D159" s="5" t="s">
        <v>1172</v>
      </c>
      <c r="E159" s="10">
        <v>-1</v>
      </c>
      <c r="F159" t="s">
        <v>803</v>
      </c>
      <c r="G159" s="5" t="s">
        <v>1173</v>
      </c>
      <c r="H159" t="str">
        <f>_xlfn.XLOOKUP(TKKT!$G159,BCTC!$C$6:$C$112,BCTC!$D$6:$D$112,"-")</f>
        <v>LNST chưa phân phối kỳ này</v>
      </c>
    </row>
    <row r="160" spans="3:8" x14ac:dyDescent="0.3">
      <c r="C160" s="5" t="s">
        <v>1175</v>
      </c>
      <c r="D160" s="5" t="s">
        <v>1176</v>
      </c>
      <c r="E160" s="10">
        <v>-1</v>
      </c>
      <c r="F160" t="s">
        <v>803</v>
      </c>
      <c r="G160" s="5" t="s">
        <v>1175</v>
      </c>
      <c r="H160" t="str">
        <f>_xlfn.XLOOKUP(TKKT!$G160,BCTC!$C$6:$C$112,BCTC!$D$6:$D$112,"-")</f>
        <v>Lợi ích của cổ đông không kiểm soát</v>
      </c>
    </row>
    <row r="161" spans="3:8" x14ac:dyDescent="0.3">
      <c r="C161" s="5" t="s">
        <v>1178</v>
      </c>
      <c r="D161" s="5" t="s">
        <v>1179</v>
      </c>
      <c r="E161" s="10">
        <v>-1</v>
      </c>
      <c r="F161" t="s">
        <v>803</v>
      </c>
      <c r="G161" s="5" t="s">
        <v>1180</v>
      </c>
      <c r="H161" t="str">
        <f>_xlfn.XLOOKUP(TKKT!$G161,BCTC!$C$6:$C$112,BCTC!$D$6:$D$112,"-")</f>
        <v>Nguồn vốn đầu tư XDCB</v>
      </c>
    </row>
    <row r="162" spans="3:8" x14ac:dyDescent="0.3">
      <c r="C162" s="5" t="s">
        <v>1181</v>
      </c>
      <c r="D162" s="5" t="s">
        <v>1182</v>
      </c>
      <c r="E162" s="10">
        <v>-1</v>
      </c>
      <c r="F162" t="s">
        <v>803</v>
      </c>
      <c r="G162" s="5" t="s">
        <v>1183</v>
      </c>
      <c r="H162" t="str">
        <f>_xlfn.XLOOKUP(TKKT!$G162,BCTC!$C$6:$C$112,BCTC!$D$6:$D$112,"-")</f>
        <v>Nguồn kinh phí</v>
      </c>
    </row>
    <row r="163" spans="3:8" x14ac:dyDescent="0.3">
      <c r="C163" s="5" t="s">
        <v>1185</v>
      </c>
      <c r="D163" s="5" t="s">
        <v>922</v>
      </c>
      <c r="E163" s="10">
        <v>-1</v>
      </c>
      <c r="F163" t="s">
        <v>803</v>
      </c>
      <c r="G163" s="5" t="s">
        <v>921</v>
      </c>
      <c r="H163" t="str">
        <f>_xlfn.XLOOKUP(TKKT!$G163,BCTC!$C$6:$C$112,BCTC!$D$6:$D$112,"-")</f>
        <v>Nguồn kinh phí đã hình thành TSCĐ</v>
      </c>
    </row>
    <row r="164" spans="3:8" x14ac:dyDescent="0.3">
      <c r="C164" s="5" t="s">
        <v>1186</v>
      </c>
      <c r="D164" s="5" t="s">
        <v>1187</v>
      </c>
      <c r="E164" s="10">
        <v>1</v>
      </c>
      <c r="F164" t="s">
        <v>803</v>
      </c>
      <c r="G164" s="5" t="s">
        <v>910</v>
      </c>
      <c r="H164" t="str">
        <f>_xlfn.XLOOKUP(TKKT!$G164,BCTC!$C$6:$C$112,BCTC!$D$6:$D$112,"-")</f>
        <v>Tài sản ngắn hạn khác</v>
      </c>
    </row>
    <row r="165" spans="3:8" x14ac:dyDescent="0.3">
      <c r="C165" s="5" t="s">
        <v>1188</v>
      </c>
      <c r="D165" s="5" t="s">
        <v>1189</v>
      </c>
      <c r="E165" s="10">
        <v>1</v>
      </c>
      <c r="F165" t="s">
        <v>803</v>
      </c>
      <c r="G165" s="5" t="s">
        <v>887</v>
      </c>
      <c r="H165" t="str">
        <f>_xlfn.XLOOKUP(TKKT!$G165,BCTC!$C$6:$C$112,BCTC!$D$6:$D$112,"-")</f>
        <v>Tài sản dài hạn khác</v>
      </c>
    </row>
    <row r="166" spans="3:8" x14ac:dyDescent="0.3">
      <c r="C166" s="5" t="s">
        <v>1033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">
      <c r="C167" s="5" t="s">
        <v>1190</v>
      </c>
      <c r="D167" s="5" t="s">
        <v>1191</v>
      </c>
      <c r="E167" s="10">
        <v>-1</v>
      </c>
      <c r="F167" t="s">
        <v>1192</v>
      </c>
      <c r="G167" s="5" t="s">
        <v>1193</v>
      </c>
      <c r="H167" t="str">
        <f>_xlfn.XLOOKUP(TKKT!$G167,BCTC!$C$6:$C$112,BCTC!$D$6:$D$112,"-")</f>
        <v>Doanh thu bán hàng &amp; cung cấp dịch vụ</v>
      </c>
    </row>
    <row r="168" spans="3:8" x14ac:dyDescent="0.3">
      <c r="C168" s="5" t="s">
        <v>1195</v>
      </c>
      <c r="D168" s="5" t="s">
        <v>1196</v>
      </c>
      <c r="E168" s="10"/>
      <c r="G168" s="5" t="s">
        <v>1193</v>
      </c>
      <c r="H168" t="str">
        <f>_xlfn.XLOOKUP(TKKT!$G168,BCTC!$C$6:$C$112,BCTC!$D$6:$D$112,"-")</f>
        <v>Doanh thu bán hàng &amp; cung cấp dịch vụ</v>
      </c>
    </row>
    <row r="169" spans="3:8" x14ac:dyDescent="0.3">
      <c r="C169" s="5" t="s">
        <v>1197</v>
      </c>
      <c r="D169" s="5" t="s">
        <v>1198</v>
      </c>
      <c r="E169" s="10">
        <v>-1</v>
      </c>
      <c r="F169" t="s">
        <v>1192</v>
      </c>
      <c r="G169" s="5" t="s">
        <v>1199</v>
      </c>
      <c r="H169" t="str">
        <f>_xlfn.XLOOKUP(TKKT!$G169,BCTC!$C$6:$C$112,BCTC!$D$6:$D$112,"-")</f>
        <v>Doanh thu hoạt động tài chính</v>
      </c>
    </row>
    <row r="170" spans="3:8" x14ac:dyDescent="0.3">
      <c r="C170" s="5" t="s">
        <v>1200</v>
      </c>
      <c r="D170" s="5" t="s">
        <v>1201</v>
      </c>
      <c r="E170" s="10">
        <v>1</v>
      </c>
      <c r="F170" t="s">
        <v>1192</v>
      </c>
      <c r="G170" s="5" t="s">
        <v>1202</v>
      </c>
      <c r="H170" t="str">
        <f>_xlfn.XLOOKUP(TKKT!$G170,BCTC!$C$6:$C$112,BCTC!$D$6:$D$112,"-")</f>
        <v>Các khoản giảm trừ</v>
      </c>
    </row>
    <row r="171" spans="3:8" x14ac:dyDescent="0.3">
      <c r="C171" s="5" t="s">
        <v>1204</v>
      </c>
      <c r="D171" s="5" t="s">
        <v>1205</v>
      </c>
      <c r="E171" s="10">
        <v>1</v>
      </c>
      <c r="F171" t="s">
        <v>1192</v>
      </c>
      <c r="G171" s="5" t="s">
        <v>1202</v>
      </c>
      <c r="H171" t="str">
        <f>_xlfn.XLOOKUP(TKKT!$G171,BCTC!$C$6:$C$112,BCTC!$D$6:$D$112,"-")</f>
        <v>Các khoản giảm trừ</v>
      </c>
    </row>
    <row r="172" spans="3:8" x14ac:dyDescent="0.3">
      <c r="C172" s="5" t="s">
        <v>1206</v>
      </c>
      <c r="D172" s="5" t="s">
        <v>1207</v>
      </c>
      <c r="E172" s="10">
        <v>1</v>
      </c>
      <c r="F172" t="s">
        <v>1192</v>
      </c>
      <c r="G172" s="5" t="s">
        <v>1202</v>
      </c>
      <c r="H172" t="str">
        <f>_xlfn.XLOOKUP(TKKT!$G172,BCTC!$C$6:$C$112,BCTC!$D$6:$D$112,"-")</f>
        <v>Các khoản giảm trừ</v>
      </c>
    </row>
    <row r="173" spans="3:8" x14ac:dyDescent="0.3">
      <c r="C173" s="5" t="s">
        <v>1208</v>
      </c>
      <c r="D173" s="5" t="s">
        <v>1209</v>
      </c>
      <c r="E173" s="10"/>
      <c r="G173" s="5"/>
      <c r="H173" t="str">
        <f>_xlfn.XLOOKUP(TKKT!$G173,BCTC!$C$6:$C$112,BCTC!$D$6:$D$112,"-")</f>
        <v>-</v>
      </c>
    </row>
    <row r="174" spans="3:8" x14ac:dyDescent="0.3">
      <c r="C174" s="5" t="s">
        <v>1210</v>
      </c>
      <c r="D174" s="5" t="s">
        <v>1211</v>
      </c>
      <c r="E174" s="10"/>
      <c r="G174" s="5"/>
      <c r="H174" t="str">
        <f>_xlfn.XLOOKUP(TKKT!$G174,BCTC!$C$6:$C$112,BCTC!$D$6:$D$112,"-")</f>
        <v>-</v>
      </c>
    </row>
    <row r="175" spans="3:8" x14ac:dyDescent="0.3">
      <c r="C175" s="5" t="s">
        <v>1212</v>
      </c>
      <c r="D175" s="5" t="s">
        <v>1213</v>
      </c>
      <c r="E175" s="10"/>
      <c r="G175" s="5"/>
      <c r="H175" t="str">
        <f>_xlfn.XLOOKUP(TKKT!$G175,BCTC!$C$6:$C$112,BCTC!$D$6:$D$112,"-")</f>
        <v>-</v>
      </c>
    </row>
    <row r="176" spans="3:8" x14ac:dyDescent="0.3">
      <c r="C176" s="5" t="s">
        <v>1214</v>
      </c>
      <c r="D176" s="5" t="s">
        <v>1215</v>
      </c>
      <c r="E176" s="10">
        <v>1</v>
      </c>
      <c r="F176" t="s">
        <v>1192</v>
      </c>
      <c r="G176" s="5" t="s">
        <v>1216</v>
      </c>
      <c r="H176" t="str">
        <f>_xlfn.XLOOKUP(TKKT!$G176,BCTC!$C$6:$C$112,BCTC!$D$6:$D$112,"-")</f>
        <v>Giá vốn hàng bán</v>
      </c>
    </row>
    <row r="177" spans="3:8" x14ac:dyDescent="0.3">
      <c r="C177" s="5" t="s">
        <v>1217</v>
      </c>
      <c r="D177" s="5" t="s">
        <v>1218</v>
      </c>
      <c r="E177" s="10">
        <v>1</v>
      </c>
      <c r="F177" t="s">
        <v>1192</v>
      </c>
      <c r="G177" s="5" t="s">
        <v>1219</v>
      </c>
      <c r="H177" t="str">
        <f>_xlfn.XLOOKUP(TKKT!$G177,BCTC!$C$6:$C$112,BCTC!$D$6:$D$112,"-")</f>
        <v>Chi phí tài chính</v>
      </c>
    </row>
    <row r="178" spans="3:8" x14ac:dyDescent="0.3">
      <c r="C178" s="5" t="s">
        <v>1220</v>
      </c>
      <c r="D178" s="5" t="s">
        <v>1221</v>
      </c>
      <c r="E178" s="10">
        <v>1</v>
      </c>
      <c r="F178" t="s">
        <v>1192</v>
      </c>
      <c r="G178" s="5" t="s">
        <v>1222</v>
      </c>
      <c r="H178" t="str">
        <f>_xlfn.XLOOKUP(TKKT!$G178,BCTC!$C$6:$C$112,BCTC!$D$6:$D$112,"-")</f>
        <v>- Trong đó: chi phí lãi vay</v>
      </c>
    </row>
    <row r="179" spans="3:8" x14ac:dyDescent="0.3">
      <c r="C179" s="5" t="s">
        <v>1224</v>
      </c>
      <c r="D179" s="5" t="s">
        <v>1225</v>
      </c>
      <c r="E179" s="10">
        <v>1</v>
      </c>
      <c r="F179" t="s">
        <v>1192</v>
      </c>
      <c r="G179" s="5" t="s">
        <v>1226</v>
      </c>
      <c r="H179" t="str">
        <f>_xlfn.XLOOKUP(TKKT!$G179,BCTC!$C$6:$C$112,BCTC!$D$6:$D$112,"-")</f>
        <v>Chi phí bán hàng</v>
      </c>
    </row>
    <row r="180" spans="3:8" x14ac:dyDescent="0.3">
      <c r="C180" s="5" t="s">
        <v>1227</v>
      </c>
      <c r="D180" s="5" t="s">
        <v>1228</v>
      </c>
      <c r="E180" s="10">
        <v>1</v>
      </c>
      <c r="F180" t="s">
        <v>1192</v>
      </c>
      <c r="G180" s="5" t="s">
        <v>1229</v>
      </c>
      <c r="H180" t="str">
        <f>_xlfn.XLOOKUP(TKKT!$G180,BCTC!$C$6:$C$112,BCTC!$D$6:$D$112,"-")</f>
        <v>Chi phí quản lý doanh nghiệp</v>
      </c>
    </row>
    <row r="181" spans="3:8" x14ac:dyDescent="0.3">
      <c r="C181" s="5" t="s">
        <v>1230</v>
      </c>
      <c r="D181" s="5" t="s">
        <v>1231</v>
      </c>
      <c r="E181" s="10">
        <v>-1</v>
      </c>
      <c r="F181" t="s">
        <v>1192</v>
      </c>
      <c r="G181" s="5" t="s">
        <v>1232</v>
      </c>
      <c r="H181" t="str">
        <f>_xlfn.XLOOKUP(TKKT!$G181,BCTC!$C$6:$C$112,BCTC!$D$6:$D$112,"-")</f>
        <v>Thu nhập khác</v>
      </c>
    </row>
    <row r="182" spans="3:8" x14ac:dyDescent="0.3">
      <c r="C182" s="5" t="s">
        <v>1233</v>
      </c>
      <c r="D182" s="5" t="s">
        <v>1234</v>
      </c>
      <c r="E182" s="10">
        <v>1</v>
      </c>
      <c r="F182" t="s">
        <v>1192</v>
      </c>
      <c r="G182" s="5" t="s">
        <v>1235</v>
      </c>
      <c r="H182" t="str">
        <f>_xlfn.XLOOKUP(TKKT!$G182,BCTC!$C$6:$C$112,BCTC!$D$6:$D$112,"-")</f>
        <v>Chi phí khác</v>
      </c>
    </row>
    <row r="183" spans="3:8" x14ac:dyDescent="0.3">
      <c r="C183" s="5" t="s">
        <v>1236</v>
      </c>
      <c r="D183" s="5" t="s">
        <v>1237</v>
      </c>
      <c r="E183" s="10">
        <v>1</v>
      </c>
      <c r="F183" t="s">
        <v>1192</v>
      </c>
      <c r="G183" s="5" t="s">
        <v>1238</v>
      </c>
      <c r="H183" t="str">
        <f>_xlfn.XLOOKUP(TKKT!$G183,BCTC!$C$6:$C$112,BCTC!$D$6:$D$112,"-")</f>
        <v>Chi phí thuế TNDN hiện hành</v>
      </c>
    </row>
    <row r="184" spans="3:8" x14ac:dyDescent="0.3">
      <c r="C184" s="5" t="s">
        <v>1239</v>
      </c>
      <c r="D184" s="5" t="s">
        <v>1240</v>
      </c>
      <c r="E184" s="10">
        <v>1</v>
      </c>
      <c r="F184" t="s">
        <v>1192</v>
      </c>
      <c r="G184" s="5" t="s">
        <v>1241</v>
      </c>
      <c r="H184" t="str">
        <f>_xlfn.XLOOKUP(TKKT!$G184,BCTC!$C$6:$C$112,BCTC!$D$6:$D$112,"-")</f>
        <v>Chi phí thuế TNDN hoãn lại</v>
      </c>
    </row>
    <row r="185" spans="3:8" x14ac:dyDescent="0.3">
      <c r="C185" s="5" t="s">
        <v>1242</v>
      </c>
      <c r="D185" s="5" t="s">
        <v>1243</v>
      </c>
      <c r="E185" s="10">
        <v>1</v>
      </c>
      <c r="F185" t="s">
        <v>1192</v>
      </c>
      <c r="G185" s="5" t="s">
        <v>1244</v>
      </c>
      <c r="H185" t="str">
        <f>_xlfn.XLOOKUP(TKKT!$G185,BCTC!$C$6:$C$112,BCTC!$D$6:$D$112,"-")</f>
        <v>Phần lãi (lỗ) trong cty liên kết, liên doanh</v>
      </c>
    </row>
    <row r="186" spans="3:8" x14ac:dyDescent="0.3">
      <c r="C186" s="5" t="s">
        <v>1246</v>
      </c>
      <c r="D186" s="5" t="s">
        <v>1247</v>
      </c>
      <c r="E186" s="10">
        <v>1</v>
      </c>
      <c r="F186" t="s">
        <v>1192</v>
      </c>
      <c r="G186" s="5" t="s">
        <v>1248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8" location="'Tập đoàn'!A1" display="Tập đoàn" xr:uid="{0EF9D393-4D1C-4640-968A-14D5B35BB052}"/>
    <hyperlink ref="A10" location="'Công ty'!A1" display="Danh mục công ty" xr:uid="{57E4E4BB-3614-4991-B25F-8AA42B91FB07}"/>
    <hyperlink ref="A12" location="TTCty!A1" display="Thông tin công ty" xr:uid="{7BDC1733-82A3-4CEE-9C61-52811FB53CF4}"/>
    <hyperlink ref="A14" location="TKKT!A1" display="Tài khoản kế toán" xr:uid="{17668ACC-F48C-4DBE-BD0A-652F395876F1}"/>
    <hyperlink ref="A16" location="BCTC!A1" display="Chỉ tiêu báo cáo" xr:uid="{6EAC9783-17E6-4A1F-A86B-9E621657477D}"/>
    <hyperlink ref="A18" location="CTTM!A1" display="Chỉ tiêu thuyết minh" xr:uid="{396D3F09-CE3E-4187-AC5E-F2CF1243A3AD}"/>
    <hyperlink ref="A20" location="'Map mã'!A1" display="Map chỉ tiêu BC-TM" xr:uid="{E76D2511-A6AA-41F8-AF2B-D5DA5C52A0B5}"/>
    <hyperlink ref="A22" location="'Dòng tiền'!A1" display="Chỉ tiêu dòng tiền" xr:uid="{BA09D111-76A3-4EEF-9AC2-1B740B13181F}"/>
    <hyperlink ref="A24" location="'Vốn vay'!A1" display="Phân loại vốn vay" xr:uid="{039CA23A-6705-47AB-9669-E2C512DC9903}"/>
    <hyperlink ref="A26" location="Khác!A1" display="Danh mục khác" xr:uid="{A0D7BD61-B08E-4C39-B4C7-EDCBC1F5D175}"/>
    <hyperlink ref="A28" location="'✅'!A1" display="Tùy chọn" xr:uid="{874AA434-2857-4165-9CAF-5A605D6DEBB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workbookViewId="0">
      <selection sqref="A1:A4"/>
    </sheetView>
  </sheetViews>
  <sheetFormatPr defaultRowHeight="13" x14ac:dyDescent="0.3"/>
  <cols>
    <col min="1" max="1" width="27.3984375" style="4" customWidth="1"/>
    <col min="2" max="3" width="9.09765625" customWidth="1"/>
    <col min="4" max="4" width="46.8984375" customWidth="1"/>
    <col min="5" max="5" width="6" customWidth="1"/>
    <col min="6" max="6" width="6.3984375" customWidth="1"/>
    <col min="7" max="7" width="9.59765625" customWidth="1"/>
    <col min="8" max="8" width="6.3984375" customWidth="1"/>
    <col min="9" max="9" width="15.59765625" customWidth="1"/>
    <col min="10" max="10" width="7" customWidth="1"/>
    <col min="11" max="11" width="6.8984375" customWidth="1"/>
    <col min="12" max="12" width="10.8984375" customWidth="1"/>
    <col min="13" max="13" width="58.3984375" customWidth="1"/>
    <col min="14" max="17" width="9.09765625" customWidth="1"/>
    <col min="18" max="25" width="8" customWidth="1"/>
    <col min="26" max="36" width="8.09765625" customWidth="1"/>
    <col min="37" max="37" width="9.09765625" customWidth="1"/>
  </cols>
  <sheetData>
    <row r="1" spans="1:16" x14ac:dyDescent="0.3">
      <c r="A1" s="21" t="str">
        <f>'✅'!A1</f>
        <v>𝓣𝓐𝓢𝓒𝓞</v>
      </c>
    </row>
    <row r="2" spans="1:16" x14ac:dyDescent="0.3">
      <c r="A2" s="21"/>
      <c r="G2" t="s">
        <v>1250</v>
      </c>
      <c r="J2" t="s">
        <v>1251</v>
      </c>
    </row>
    <row r="3" spans="1:16" x14ac:dyDescent="0.3">
      <c r="A3" s="21"/>
      <c r="B3" s="1"/>
      <c r="D3" t="s">
        <v>1252</v>
      </c>
      <c r="H3" t="s">
        <v>1253</v>
      </c>
      <c r="K3" t="s">
        <v>1254</v>
      </c>
    </row>
    <row r="4" spans="1:16" x14ac:dyDescent="0.3">
      <c r="A4" s="21"/>
      <c r="G4" t="s">
        <v>610</v>
      </c>
      <c r="H4" t="s">
        <v>610</v>
      </c>
      <c r="I4" t="s">
        <v>610</v>
      </c>
      <c r="J4" t="s">
        <v>610</v>
      </c>
      <c r="K4" t="s">
        <v>610</v>
      </c>
      <c r="L4" t="s">
        <v>610</v>
      </c>
      <c r="P4" s="11"/>
    </row>
    <row r="5" spans="1:16" x14ac:dyDescent="0.3">
      <c r="A5" s="3" t="str">
        <f>Công_ty!A5</f>
        <v>BCTC hợp nhất</v>
      </c>
      <c r="C5" s="12" t="s">
        <v>56</v>
      </c>
      <c r="D5" t="s">
        <v>1255</v>
      </c>
      <c r="E5" t="s">
        <v>1192</v>
      </c>
      <c r="F5" t="s">
        <v>803</v>
      </c>
      <c r="G5" t="s">
        <v>1256</v>
      </c>
      <c r="H5" t="s">
        <v>1257</v>
      </c>
      <c r="I5" t="s">
        <v>1258</v>
      </c>
      <c r="J5" s="12" t="s">
        <v>1259</v>
      </c>
      <c r="K5" s="12" t="s">
        <v>1260</v>
      </c>
      <c r="L5" s="12" t="s">
        <v>1261</v>
      </c>
      <c r="M5" s="12" t="s">
        <v>1262</v>
      </c>
      <c r="P5" t="s">
        <v>1263</v>
      </c>
    </row>
    <row r="6" spans="1:16" x14ac:dyDescent="0.3">
      <c r="C6" s="5" t="s">
        <v>1264</v>
      </c>
      <c r="D6" s="13" t="s">
        <v>1265</v>
      </c>
      <c r="E6" s="14">
        <v>0</v>
      </c>
      <c r="F6" s="14">
        <v>0</v>
      </c>
      <c r="G6" s="5" t="b">
        <v>1</v>
      </c>
      <c r="H6" s="5" t="s">
        <v>1264</v>
      </c>
      <c r="I6" s="5" t="s">
        <v>5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">
      <c r="C7" s="5" t="s">
        <v>1193</v>
      </c>
      <c r="D7" s="5" t="s">
        <v>1194</v>
      </c>
      <c r="E7" s="14">
        <v>1</v>
      </c>
      <c r="F7" s="14">
        <v>0</v>
      </c>
      <c r="G7" s="5" t="b">
        <v>1</v>
      </c>
      <c r="H7" s="5" t="s">
        <v>1173</v>
      </c>
      <c r="I7" s="5" t="s">
        <v>1266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">
      <c r="A8" s="7" t="s">
        <v>13</v>
      </c>
      <c r="C8" s="5" t="s">
        <v>1202</v>
      </c>
      <c r="D8" s="5" t="s">
        <v>1203</v>
      </c>
      <c r="E8" s="14">
        <v>-1</v>
      </c>
      <c r="F8" s="14">
        <v>0</v>
      </c>
      <c r="G8" s="5" t="b">
        <v>1</v>
      </c>
      <c r="H8" s="5" t="s">
        <v>1173</v>
      </c>
      <c r="I8" s="5" t="s">
        <v>1266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">
      <c r="C9" s="5" t="s">
        <v>1216</v>
      </c>
      <c r="D9" s="5" t="s">
        <v>1215</v>
      </c>
      <c r="E9" s="14">
        <v>-1</v>
      </c>
      <c r="F9" s="14">
        <v>0</v>
      </c>
      <c r="G9" s="5" t="b">
        <v>1</v>
      </c>
      <c r="H9" s="5" t="s">
        <v>1173</v>
      </c>
      <c r="I9" s="5" t="s">
        <v>1266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">
      <c r="A10" s="7" t="s">
        <v>20</v>
      </c>
      <c r="C10" s="5" t="s">
        <v>1199</v>
      </c>
      <c r="D10" s="5" t="s">
        <v>1198</v>
      </c>
      <c r="E10" s="14">
        <v>1</v>
      </c>
      <c r="F10" s="14">
        <v>0</v>
      </c>
      <c r="G10" s="5" t="b">
        <v>1</v>
      </c>
      <c r="H10" s="5" t="s">
        <v>1173</v>
      </c>
      <c r="I10" s="5" t="s">
        <v>1266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">
      <c r="C11" s="5" t="s">
        <v>1219</v>
      </c>
      <c r="D11" s="5" t="s">
        <v>1218</v>
      </c>
      <c r="E11" s="14">
        <v>-1</v>
      </c>
      <c r="F11" s="14">
        <v>0</v>
      </c>
      <c r="G11" s="5" t="b">
        <v>1</v>
      </c>
      <c r="H11" s="5" t="s">
        <v>1173</v>
      </c>
      <c r="I11" s="5" t="s">
        <v>1266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">
      <c r="A12" s="7" t="s">
        <v>27</v>
      </c>
      <c r="C12" s="5" t="s">
        <v>1222</v>
      </c>
      <c r="D12" s="5" t="s">
        <v>1223</v>
      </c>
      <c r="E12" s="14">
        <v>0</v>
      </c>
      <c r="F12" s="14">
        <v>0</v>
      </c>
      <c r="G12" s="5" t="b">
        <v>1</v>
      </c>
      <c r="H12" s="5" t="s">
        <v>1264</v>
      </c>
      <c r="I12" s="5" t="s">
        <v>1266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">
      <c r="C13" s="5" t="s">
        <v>1244</v>
      </c>
      <c r="D13" s="5" t="s">
        <v>1245</v>
      </c>
      <c r="E13" s="14">
        <v>1</v>
      </c>
      <c r="F13" s="14">
        <v>0</v>
      </c>
      <c r="G13" s="5" t="b">
        <v>1</v>
      </c>
      <c r="H13" s="5" t="s">
        <v>1173</v>
      </c>
      <c r="I13" s="5" t="s">
        <v>1266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">
      <c r="A14" s="7" t="s">
        <v>34</v>
      </c>
      <c r="C14" s="5" t="s">
        <v>1226</v>
      </c>
      <c r="D14" s="5" t="s">
        <v>1225</v>
      </c>
      <c r="E14" s="14">
        <v>-1</v>
      </c>
      <c r="F14" s="14">
        <v>0</v>
      </c>
      <c r="G14" s="5" t="b">
        <v>1</v>
      </c>
      <c r="H14" s="5" t="s">
        <v>1173</v>
      </c>
      <c r="I14" s="5" t="s">
        <v>1266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">
      <c r="C15" s="5" t="s">
        <v>1229</v>
      </c>
      <c r="D15" s="5" t="s">
        <v>1228</v>
      </c>
      <c r="E15" s="14">
        <v>-1</v>
      </c>
      <c r="F15" s="14">
        <v>0</v>
      </c>
      <c r="G15" s="5" t="b">
        <v>1</v>
      </c>
      <c r="H15" s="5" t="s">
        <v>1173</v>
      </c>
      <c r="I15" s="5" t="s">
        <v>1266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">
      <c r="A16" s="6" t="s">
        <v>41</v>
      </c>
      <c r="C16" s="5" t="s">
        <v>1232</v>
      </c>
      <c r="D16" s="5" t="s">
        <v>1231</v>
      </c>
      <c r="E16" s="14">
        <v>1</v>
      </c>
      <c r="F16" s="14">
        <v>0</v>
      </c>
      <c r="G16" s="5" t="b">
        <v>1</v>
      </c>
      <c r="H16" s="5" t="s">
        <v>1173</v>
      </c>
      <c r="I16" s="5" t="s">
        <v>1266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">
      <c r="C17" s="5" t="s">
        <v>1235</v>
      </c>
      <c r="D17" s="5" t="s">
        <v>1234</v>
      </c>
      <c r="E17" s="14">
        <v>-1</v>
      </c>
      <c r="F17" s="14">
        <v>0</v>
      </c>
      <c r="G17" s="5" t="b">
        <v>1</v>
      </c>
      <c r="H17" s="5" t="s">
        <v>1173</v>
      </c>
      <c r="I17" s="5" t="s">
        <v>1266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">
      <c r="A18" s="7" t="s">
        <v>48</v>
      </c>
      <c r="C18" s="5" t="s">
        <v>1238</v>
      </c>
      <c r="D18" s="5" t="s">
        <v>1237</v>
      </c>
      <c r="E18" s="14">
        <v>-1</v>
      </c>
      <c r="F18" s="14">
        <v>0</v>
      </c>
      <c r="G18" s="5" t="b">
        <v>1</v>
      </c>
      <c r="H18" s="5" t="s">
        <v>1173</v>
      </c>
      <c r="I18" s="5" t="s">
        <v>1266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">
      <c r="C19" s="5" t="s">
        <v>1241</v>
      </c>
      <c r="D19" s="5" t="s">
        <v>1240</v>
      </c>
      <c r="E19" s="14">
        <v>-1</v>
      </c>
      <c r="F19" s="14">
        <v>0</v>
      </c>
      <c r="G19" s="5" t="b">
        <v>1</v>
      </c>
      <c r="H19" s="5" t="s">
        <v>1173</v>
      </c>
      <c r="I19" s="5" t="s">
        <v>1266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">
      <c r="A20" s="7" t="s">
        <v>49</v>
      </c>
      <c r="C20" s="5" t="s">
        <v>1269</v>
      </c>
      <c r="D20" s="5" t="s">
        <v>1270</v>
      </c>
      <c r="E20" s="14">
        <v>0</v>
      </c>
      <c r="F20" s="14">
        <v>0</v>
      </c>
      <c r="G20" s="5" t="b">
        <v>0</v>
      </c>
      <c r="H20" s="5" t="s">
        <v>1173</v>
      </c>
      <c r="I20" s="5" t="s">
        <v>5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">
      <c r="C21" s="5" t="s">
        <v>1248</v>
      </c>
      <c r="D21" s="5" t="s">
        <v>1249</v>
      </c>
      <c r="E21" s="14">
        <v>-1</v>
      </c>
      <c r="F21" s="14">
        <v>0</v>
      </c>
      <c r="G21" s="5" t="b">
        <v>1</v>
      </c>
      <c r="H21" s="5" t="s">
        <v>1173</v>
      </c>
      <c r="I21" s="5" t="s">
        <v>1266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">
      <c r="A22" s="7" t="s">
        <v>50</v>
      </c>
      <c r="C22" s="5" t="s">
        <v>801</v>
      </c>
      <c r="D22" s="5" t="s">
        <v>804</v>
      </c>
      <c r="E22" s="14">
        <v>0</v>
      </c>
      <c r="F22" s="14">
        <v>-1</v>
      </c>
      <c r="G22" s="5" t="b">
        <v>1</v>
      </c>
      <c r="H22" s="5" t="s">
        <v>801</v>
      </c>
      <c r="I22" s="5" t="s">
        <v>1271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">
      <c r="C23" s="5" t="s">
        <v>805</v>
      </c>
      <c r="D23" s="5" t="s">
        <v>821</v>
      </c>
      <c r="E23" s="14">
        <v>0</v>
      </c>
      <c r="F23" s="14">
        <v>-1</v>
      </c>
      <c r="G23" s="5" t="b">
        <v>1</v>
      </c>
      <c r="H23" s="5" t="s">
        <v>805</v>
      </c>
      <c r="I23" s="5" t="s">
        <v>1271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">
      <c r="A24" s="7" t="s">
        <v>51</v>
      </c>
      <c r="C24" s="5" t="s">
        <v>809</v>
      </c>
      <c r="D24" s="5" t="s">
        <v>810</v>
      </c>
      <c r="E24" s="14">
        <v>0</v>
      </c>
      <c r="F24" s="14">
        <v>-1</v>
      </c>
      <c r="G24" s="5" t="b">
        <v>1</v>
      </c>
      <c r="H24" s="5" t="s">
        <v>809</v>
      </c>
      <c r="I24" s="5" t="s">
        <v>1271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">
      <c r="C25" s="5" t="s">
        <v>969</v>
      </c>
      <c r="D25" s="5" t="s">
        <v>970</v>
      </c>
      <c r="E25" s="14">
        <v>0</v>
      </c>
      <c r="F25" s="14">
        <v>-1</v>
      </c>
      <c r="G25" s="5" t="b">
        <v>1</v>
      </c>
      <c r="H25" s="5" t="s">
        <v>969</v>
      </c>
      <c r="I25" s="5" t="s">
        <v>1271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">
      <c r="A26" s="7" t="s">
        <v>52</v>
      </c>
      <c r="C26" s="5" t="s">
        <v>813</v>
      </c>
      <c r="D26" s="5" t="s">
        <v>814</v>
      </c>
      <c r="E26" s="14">
        <v>0</v>
      </c>
      <c r="F26" s="14">
        <v>-1</v>
      </c>
      <c r="G26" s="5" t="b">
        <v>1</v>
      </c>
      <c r="H26" s="5" t="s">
        <v>813</v>
      </c>
      <c r="I26" s="5" t="s">
        <v>1271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">
      <c r="C27" s="5" t="s">
        <v>844</v>
      </c>
      <c r="D27" s="5" t="s">
        <v>846</v>
      </c>
      <c r="E27" s="14">
        <v>0</v>
      </c>
      <c r="F27" s="14">
        <v>-1</v>
      </c>
      <c r="G27" s="5" t="b">
        <v>1</v>
      </c>
      <c r="H27" s="5" t="s">
        <v>844</v>
      </c>
      <c r="I27" s="5" t="s">
        <v>1271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">
      <c r="A28" s="7" t="s">
        <v>53</v>
      </c>
      <c r="C28" s="5" t="s">
        <v>1019</v>
      </c>
      <c r="D28" s="5" t="s">
        <v>1020</v>
      </c>
      <c r="E28" s="14">
        <v>0</v>
      </c>
      <c r="F28" s="14">
        <v>-1</v>
      </c>
      <c r="G28" s="5" t="b">
        <v>1</v>
      </c>
      <c r="H28" s="5" t="s">
        <v>1019</v>
      </c>
      <c r="I28" s="5" t="s">
        <v>1271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">
      <c r="C29" s="5" t="s">
        <v>106</v>
      </c>
      <c r="D29" s="5" t="s">
        <v>859</v>
      </c>
      <c r="E29" s="14">
        <v>0</v>
      </c>
      <c r="F29" s="14">
        <v>-1</v>
      </c>
      <c r="G29" s="5" t="b">
        <v>1</v>
      </c>
      <c r="H29" s="5" t="s">
        <v>106</v>
      </c>
      <c r="I29" s="5" t="s">
        <v>1271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">
      <c r="C30" s="5" t="s">
        <v>1087</v>
      </c>
      <c r="D30" s="5" t="s">
        <v>1088</v>
      </c>
      <c r="E30" s="14">
        <v>0</v>
      </c>
      <c r="F30" s="14">
        <v>-1</v>
      </c>
      <c r="G30" s="5" t="b">
        <v>1</v>
      </c>
      <c r="H30" s="5" t="s">
        <v>1087</v>
      </c>
      <c r="I30" s="5" t="s">
        <v>1271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">
      <c r="C31" s="5" t="s">
        <v>834</v>
      </c>
      <c r="D31" s="5" t="s">
        <v>835</v>
      </c>
      <c r="E31" s="14">
        <v>0</v>
      </c>
      <c r="F31" s="14">
        <v>-1</v>
      </c>
      <c r="G31" s="5" t="b">
        <v>1</v>
      </c>
      <c r="H31" s="5" t="s">
        <v>834</v>
      </c>
      <c r="I31" s="5" t="s">
        <v>1271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">
      <c r="C32" s="5" t="s">
        <v>858</v>
      </c>
      <c r="D32" s="5" t="s">
        <v>870</v>
      </c>
      <c r="E32" s="14">
        <v>0</v>
      </c>
      <c r="F32" s="14">
        <v>-1</v>
      </c>
      <c r="G32" s="5" t="b">
        <v>1</v>
      </c>
      <c r="H32" s="5" t="s">
        <v>858</v>
      </c>
      <c r="I32" s="5" t="s">
        <v>1271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">
      <c r="C33" s="5" t="s">
        <v>977</v>
      </c>
      <c r="D33" s="5" t="s">
        <v>978</v>
      </c>
      <c r="E33" s="14">
        <v>0</v>
      </c>
      <c r="F33" s="14">
        <v>-1</v>
      </c>
      <c r="G33" s="5" t="b">
        <v>1</v>
      </c>
      <c r="H33" s="5" t="s">
        <v>977</v>
      </c>
      <c r="I33" s="5" t="s">
        <v>1271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">
      <c r="C34" s="5" t="s">
        <v>532</v>
      </c>
      <c r="D34" s="5" t="s">
        <v>867</v>
      </c>
      <c r="E34" s="14">
        <v>0</v>
      </c>
      <c r="F34" s="14">
        <v>-1</v>
      </c>
      <c r="G34" s="5" t="b">
        <v>1</v>
      </c>
      <c r="H34" s="5" t="s">
        <v>532</v>
      </c>
      <c r="I34" s="5" t="s">
        <v>1271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">
      <c r="C35" s="5" t="s">
        <v>897</v>
      </c>
      <c r="D35" s="5" t="s">
        <v>898</v>
      </c>
      <c r="E35" s="14">
        <v>0</v>
      </c>
      <c r="F35" s="14">
        <v>-1</v>
      </c>
      <c r="G35" s="5" t="b">
        <v>1</v>
      </c>
      <c r="H35" s="5" t="s">
        <v>897</v>
      </c>
      <c r="I35" s="5" t="s">
        <v>1271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">
      <c r="C36" s="5" t="s">
        <v>985</v>
      </c>
      <c r="D36" s="5" t="s">
        <v>986</v>
      </c>
      <c r="E36" s="14">
        <v>0</v>
      </c>
      <c r="F36" s="14">
        <v>-1</v>
      </c>
      <c r="G36" s="5" t="b">
        <v>1</v>
      </c>
      <c r="H36" s="5" t="s">
        <v>985</v>
      </c>
      <c r="I36" s="5" t="s">
        <v>1271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">
      <c r="C37" s="5" t="s">
        <v>86</v>
      </c>
      <c r="D37" s="5" t="s">
        <v>998</v>
      </c>
      <c r="E37" s="14">
        <v>0</v>
      </c>
      <c r="F37" s="14">
        <v>-1</v>
      </c>
      <c r="G37" s="5" t="b">
        <v>1</v>
      </c>
      <c r="H37" s="5" t="s">
        <v>86</v>
      </c>
      <c r="I37" s="5" t="s">
        <v>1271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">
      <c r="C38" s="5" t="s">
        <v>857</v>
      </c>
      <c r="D38" s="5" t="s">
        <v>856</v>
      </c>
      <c r="E38" s="14">
        <v>0</v>
      </c>
      <c r="F38" s="14">
        <v>-1</v>
      </c>
      <c r="G38" s="5" t="b">
        <v>1</v>
      </c>
      <c r="H38" s="5" t="s">
        <v>857</v>
      </c>
      <c r="I38" s="5" t="s">
        <v>1271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">
      <c r="C39" s="5" t="s">
        <v>900</v>
      </c>
      <c r="D39" s="5" t="s">
        <v>1026</v>
      </c>
      <c r="E39" s="14">
        <v>0</v>
      </c>
      <c r="F39" s="14">
        <v>-1</v>
      </c>
      <c r="G39" s="5" t="b">
        <v>1</v>
      </c>
      <c r="H39" s="5" t="s">
        <v>900</v>
      </c>
      <c r="I39" s="5" t="s">
        <v>1271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">
      <c r="C40" s="5" t="s">
        <v>905</v>
      </c>
      <c r="D40" s="5" t="s">
        <v>924</v>
      </c>
      <c r="E40" s="14">
        <v>0</v>
      </c>
      <c r="F40" s="14">
        <v>-1</v>
      </c>
      <c r="G40" s="5" t="b">
        <v>1</v>
      </c>
      <c r="H40" s="5" t="s">
        <v>905</v>
      </c>
      <c r="I40" s="5" t="s">
        <v>1271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">
      <c r="C41" s="5" t="s">
        <v>910</v>
      </c>
      <c r="D41" s="5" t="s">
        <v>964</v>
      </c>
      <c r="E41" s="14">
        <v>0</v>
      </c>
      <c r="F41" s="14">
        <v>-1</v>
      </c>
      <c r="G41" s="5" t="b">
        <v>1</v>
      </c>
      <c r="H41" s="5" t="s">
        <v>910</v>
      </c>
      <c r="I41" s="5" t="s">
        <v>1271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">
      <c r="C42" s="5" t="s">
        <v>849</v>
      </c>
      <c r="D42" s="5" t="s">
        <v>848</v>
      </c>
      <c r="E42" s="14">
        <v>0</v>
      </c>
      <c r="F42" s="14">
        <v>-1</v>
      </c>
      <c r="G42" s="5" t="b">
        <v>1</v>
      </c>
      <c r="H42" s="5" t="s">
        <v>849</v>
      </c>
      <c r="I42" s="5" t="s">
        <v>1289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">
      <c r="C43" s="5" t="s">
        <v>930</v>
      </c>
      <c r="D43" s="5" t="s">
        <v>1016</v>
      </c>
      <c r="E43" s="14">
        <v>0</v>
      </c>
      <c r="F43" s="14">
        <v>-1</v>
      </c>
      <c r="G43" s="5" t="b">
        <v>1</v>
      </c>
      <c r="H43" s="5" t="s">
        <v>930</v>
      </c>
      <c r="I43" s="5" t="s">
        <v>1289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">
      <c r="C44" s="5" t="s">
        <v>865</v>
      </c>
      <c r="D44" s="5" t="s">
        <v>864</v>
      </c>
      <c r="E44" s="14">
        <v>0</v>
      </c>
      <c r="F44" s="14">
        <v>-1</v>
      </c>
      <c r="G44" s="5" t="b">
        <v>1</v>
      </c>
      <c r="H44" s="5" t="s">
        <v>865</v>
      </c>
      <c r="I44" s="5" t="s">
        <v>1289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">
      <c r="C45" s="5" t="s">
        <v>862</v>
      </c>
      <c r="D45" s="5" t="s">
        <v>861</v>
      </c>
      <c r="E45" s="14">
        <v>0</v>
      </c>
      <c r="F45" s="14">
        <v>-1</v>
      </c>
      <c r="G45" s="5" t="b">
        <v>1</v>
      </c>
      <c r="H45" s="5" t="s">
        <v>862</v>
      </c>
      <c r="I45" s="5" t="s">
        <v>1289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">
      <c r="C46" s="5" t="s">
        <v>830</v>
      </c>
      <c r="D46" s="5" t="s">
        <v>831</v>
      </c>
      <c r="E46" s="14">
        <v>0</v>
      </c>
      <c r="F46" s="14">
        <v>-1</v>
      </c>
      <c r="G46" s="5" t="b">
        <v>1</v>
      </c>
      <c r="H46" s="5" t="s">
        <v>830</v>
      </c>
      <c r="I46" s="5" t="s">
        <v>1289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">
      <c r="C47" s="5" t="s">
        <v>873</v>
      </c>
      <c r="D47" s="5" t="s">
        <v>874</v>
      </c>
      <c r="E47" s="14">
        <v>0</v>
      </c>
      <c r="F47" s="14">
        <v>-1</v>
      </c>
      <c r="G47" s="5" t="b">
        <v>1</v>
      </c>
      <c r="H47" s="5" t="s">
        <v>873</v>
      </c>
      <c r="I47" s="5" t="s">
        <v>1289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">
      <c r="C48" s="5" t="s">
        <v>981</v>
      </c>
      <c r="D48" s="5" t="s">
        <v>982</v>
      </c>
      <c r="E48" s="14">
        <v>0</v>
      </c>
      <c r="F48" s="14">
        <v>-1</v>
      </c>
      <c r="G48" s="5" t="b">
        <v>1</v>
      </c>
      <c r="H48" s="5" t="s">
        <v>981</v>
      </c>
      <c r="I48" s="5" t="s">
        <v>1289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">
      <c r="C49" s="5" t="s">
        <v>928</v>
      </c>
      <c r="D49" s="5" t="s">
        <v>929</v>
      </c>
      <c r="E49" s="14">
        <v>0</v>
      </c>
      <c r="F49" s="14">
        <v>-1</v>
      </c>
      <c r="G49" s="5" t="b">
        <v>1</v>
      </c>
      <c r="H49" s="5" t="s">
        <v>928</v>
      </c>
      <c r="I49" s="5" t="s">
        <v>1289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">
      <c r="C50" s="5" t="s">
        <v>938</v>
      </c>
      <c r="D50" s="5" t="s">
        <v>939</v>
      </c>
      <c r="E50" s="14">
        <v>0</v>
      </c>
      <c r="F50" s="14">
        <v>-1</v>
      </c>
      <c r="G50" s="5" t="b">
        <v>1</v>
      </c>
      <c r="H50" s="5" t="s">
        <v>938</v>
      </c>
      <c r="I50" s="5" t="s">
        <v>1289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">
      <c r="C51" s="5" t="s">
        <v>932</v>
      </c>
      <c r="D51" s="5" t="s">
        <v>933</v>
      </c>
      <c r="E51" s="14">
        <v>0</v>
      </c>
      <c r="F51" s="14">
        <v>-1</v>
      </c>
      <c r="G51" s="5" t="b">
        <v>1</v>
      </c>
      <c r="H51" s="5" t="s">
        <v>932</v>
      </c>
      <c r="I51" s="5" t="s">
        <v>1289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">
      <c r="C52" s="5" t="s">
        <v>942</v>
      </c>
      <c r="D52" s="5" t="s">
        <v>943</v>
      </c>
      <c r="E52" s="14">
        <v>0</v>
      </c>
      <c r="F52" s="14">
        <v>-1</v>
      </c>
      <c r="G52" s="5" t="b">
        <v>1</v>
      </c>
      <c r="H52" s="5" t="s">
        <v>942</v>
      </c>
      <c r="I52" s="5" t="s">
        <v>1289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">
      <c r="C53" s="5" t="s">
        <v>115</v>
      </c>
      <c r="D53" s="5" t="s">
        <v>935</v>
      </c>
      <c r="E53" s="14">
        <v>0</v>
      </c>
      <c r="F53" s="14">
        <v>-1</v>
      </c>
      <c r="G53" s="5" t="b">
        <v>1</v>
      </c>
      <c r="H53" s="5" t="s">
        <v>115</v>
      </c>
      <c r="I53" s="5" t="s">
        <v>1289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">
      <c r="C54" s="5" t="s">
        <v>129</v>
      </c>
      <c r="D54" s="5" t="s">
        <v>946</v>
      </c>
      <c r="E54" s="14">
        <v>0</v>
      </c>
      <c r="F54" s="14">
        <v>-1</v>
      </c>
      <c r="G54" s="5" t="b">
        <v>1</v>
      </c>
      <c r="H54" s="5" t="s">
        <v>129</v>
      </c>
      <c r="I54" s="5" t="s">
        <v>1289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">
      <c r="C55" s="5" t="s">
        <v>953</v>
      </c>
      <c r="D55" s="5" t="s">
        <v>954</v>
      </c>
      <c r="E55" s="14">
        <v>0</v>
      </c>
      <c r="F55" s="14">
        <v>-1</v>
      </c>
      <c r="G55" s="5" t="b">
        <v>1</v>
      </c>
      <c r="H55" s="5" t="s">
        <v>953</v>
      </c>
      <c r="I55" s="5" t="s">
        <v>1289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">
      <c r="C56" s="5" t="s">
        <v>949</v>
      </c>
      <c r="D56" s="5" t="s">
        <v>950</v>
      </c>
      <c r="E56" s="14">
        <v>0</v>
      </c>
      <c r="F56" s="14">
        <v>-1</v>
      </c>
      <c r="G56" s="5" t="b">
        <v>1</v>
      </c>
      <c r="H56" s="5" t="s">
        <v>949</v>
      </c>
      <c r="I56" s="5" t="s">
        <v>1289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">
      <c r="C57" s="5" t="s">
        <v>909</v>
      </c>
      <c r="D57" s="5" t="s">
        <v>908</v>
      </c>
      <c r="E57" s="14">
        <v>0</v>
      </c>
      <c r="F57" s="14">
        <v>-1</v>
      </c>
      <c r="G57" s="5" t="b">
        <v>1</v>
      </c>
      <c r="H57" s="5" t="s">
        <v>909</v>
      </c>
      <c r="I57" s="5" t="s">
        <v>1289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">
      <c r="C58" s="5" t="s">
        <v>992</v>
      </c>
      <c r="D58" s="5" t="s">
        <v>993</v>
      </c>
      <c r="E58" s="14">
        <v>0</v>
      </c>
      <c r="F58" s="14">
        <v>-1</v>
      </c>
      <c r="G58" s="5" t="b">
        <v>1</v>
      </c>
      <c r="H58" s="5" t="s">
        <v>992</v>
      </c>
      <c r="I58" s="5" t="s">
        <v>1289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">
      <c r="C59" s="5" t="s">
        <v>957</v>
      </c>
      <c r="D59" s="5" t="s">
        <v>956</v>
      </c>
      <c r="E59" s="14">
        <v>0</v>
      </c>
      <c r="F59" s="14">
        <v>-1</v>
      </c>
      <c r="G59" s="5" t="b">
        <v>1</v>
      </c>
      <c r="H59" s="5" t="s">
        <v>957</v>
      </c>
      <c r="I59" s="5" t="s">
        <v>1289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">
      <c r="C60" s="5" t="s">
        <v>134</v>
      </c>
      <c r="D60" s="5" t="s">
        <v>958</v>
      </c>
      <c r="E60" s="14">
        <v>0</v>
      </c>
      <c r="F60" s="14">
        <v>-1</v>
      </c>
      <c r="G60" s="5" t="b">
        <v>1</v>
      </c>
      <c r="H60" s="5" t="s">
        <v>134</v>
      </c>
      <c r="I60" s="5" t="s">
        <v>1289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">
      <c r="C61" s="5" t="s">
        <v>960</v>
      </c>
      <c r="D61" s="5" t="s">
        <v>961</v>
      </c>
      <c r="E61" s="14">
        <v>0</v>
      </c>
      <c r="F61" s="14">
        <v>-1</v>
      </c>
      <c r="G61" s="5" t="b">
        <v>1</v>
      </c>
      <c r="H61" s="5" t="s">
        <v>960</v>
      </c>
      <c r="I61" s="5" t="s">
        <v>1289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">
      <c r="C62" s="5" t="s">
        <v>973</v>
      </c>
      <c r="D62" s="5" t="s">
        <v>974</v>
      </c>
      <c r="E62" s="14">
        <v>0</v>
      </c>
      <c r="F62" s="14">
        <v>-1</v>
      </c>
      <c r="G62" s="5" t="b">
        <v>1</v>
      </c>
      <c r="H62" s="5" t="s">
        <v>973</v>
      </c>
      <c r="I62" s="5" t="s">
        <v>1289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">
      <c r="C63" s="5" t="s">
        <v>817</v>
      </c>
      <c r="D63" s="5" t="s">
        <v>818</v>
      </c>
      <c r="E63" s="14">
        <v>0</v>
      </c>
      <c r="F63" s="14">
        <v>-1</v>
      </c>
      <c r="G63" s="5" t="b">
        <v>1</v>
      </c>
      <c r="H63" s="5" t="s">
        <v>817</v>
      </c>
      <c r="I63" s="5" t="s">
        <v>1289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">
      <c r="C64" s="5" t="s">
        <v>996</v>
      </c>
      <c r="D64" s="5" t="s">
        <v>995</v>
      </c>
      <c r="E64" s="14">
        <v>0</v>
      </c>
      <c r="F64" s="14">
        <v>-1</v>
      </c>
      <c r="G64" s="5" t="b">
        <v>1</v>
      </c>
      <c r="H64" s="5" t="s">
        <v>996</v>
      </c>
      <c r="I64" s="5" t="s">
        <v>1289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">
      <c r="C65" s="5" t="s">
        <v>1001</v>
      </c>
      <c r="D65" s="5" t="s">
        <v>1000</v>
      </c>
      <c r="E65" s="14">
        <v>0</v>
      </c>
      <c r="F65" s="14">
        <v>-1</v>
      </c>
      <c r="G65" s="5" t="b">
        <v>1</v>
      </c>
      <c r="H65" s="5" t="s">
        <v>1001</v>
      </c>
      <c r="I65" s="5" t="s">
        <v>1289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">
      <c r="C66" s="5" t="s">
        <v>904</v>
      </c>
      <c r="D66" s="5" t="s">
        <v>903</v>
      </c>
      <c r="E66" s="14">
        <v>0</v>
      </c>
      <c r="F66" s="14">
        <v>-1</v>
      </c>
      <c r="G66" s="5" t="b">
        <v>1</v>
      </c>
      <c r="H66" s="5" t="s">
        <v>904</v>
      </c>
      <c r="I66" s="5" t="s">
        <v>1289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">
      <c r="C67" s="5" t="s">
        <v>887</v>
      </c>
      <c r="D67" s="5" t="s">
        <v>886</v>
      </c>
      <c r="E67" s="14">
        <v>0</v>
      </c>
      <c r="F67" s="14">
        <v>-1</v>
      </c>
      <c r="G67" s="5" t="b">
        <v>1</v>
      </c>
      <c r="H67" s="5" t="s">
        <v>887</v>
      </c>
      <c r="I67" s="5" t="s">
        <v>1289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">
      <c r="C68" s="5" t="s">
        <v>1006</v>
      </c>
      <c r="D68" s="5" t="s">
        <v>1008</v>
      </c>
      <c r="E68" s="14">
        <v>0</v>
      </c>
      <c r="F68" s="14">
        <v>-1</v>
      </c>
      <c r="G68" s="5" t="b">
        <v>1</v>
      </c>
      <c r="H68" s="5" t="s">
        <v>1006</v>
      </c>
      <c r="I68" s="5" t="s">
        <v>1289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">
      <c r="C69" s="5" t="s">
        <v>18</v>
      </c>
      <c r="D69" s="5" t="s">
        <v>1010</v>
      </c>
      <c r="E69" s="14">
        <v>0</v>
      </c>
      <c r="F69" s="14">
        <v>1</v>
      </c>
      <c r="G69" s="5" t="b">
        <v>1</v>
      </c>
      <c r="H69" s="5" t="s">
        <v>18</v>
      </c>
      <c r="I69" s="5" t="s">
        <v>1313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">
      <c r="C70" s="5" t="s">
        <v>536</v>
      </c>
      <c r="D70" s="5" t="s">
        <v>852</v>
      </c>
      <c r="E70" s="14">
        <v>0</v>
      </c>
      <c r="F70" s="14">
        <v>1</v>
      </c>
      <c r="G70" s="5" t="b">
        <v>1</v>
      </c>
      <c r="H70" s="5" t="s">
        <v>536</v>
      </c>
      <c r="I70" s="5" t="s">
        <v>1313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">
      <c r="C71" s="5" t="s">
        <v>205</v>
      </c>
      <c r="D71" s="5" t="s">
        <v>1023</v>
      </c>
      <c r="E71" s="14">
        <v>0</v>
      </c>
      <c r="F71" s="14">
        <v>1</v>
      </c>
      <c r="G71" s="5" t="b">
        <v>1</v>
      </c>
      <c r="H71" s="5" t="s">
        <v>205</v>
      </c>
      <c r="I71" s="5" t="s">
        <v>1313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">
      <c r="C72" s="5" t="s">
        <v>22</v>
      </c>
      <c r="D72" s="5" t="s">
        <v>1068</v>
      </c>
      <c r="E72" s="14">
        <v>0</v>
      </c>
      <c r="F72" s="14">
        <v>1</v>
      </c>
      <c r="G72" s="5" t="b">
        <v>1</v>
      </c>
      <c r="H72" s="5" t="s">
        <v>22</v>
      </c>
      <c r="I72" s="5" t="s">
        <v>1313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">
      <c r="C73" s="5" t="s">
        <v>316</v>
      </c>
      <c r="D73" s="5" t="s">
        <v>1073</v>
      </c>
      <c r="E73" s="14">
        <v>0</v>
      </c>
      <c r="F73" s="14">
        <v>1</v>
      </c>
      <c r="G73" s="5" t="b">
        <v>1</v>
      </c>
      <c r="H73" s="5" t="s">
        <v>316</v>
      </c>
      <c r="I73" s="5" t="s">
        <v>1313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">
      <c r="C74" s="5" t="s">
        <v>438</v>
      </c>
      <c r="D74" s="5" t="s">
        <v>1077</v>
      </c>
      <c r="E74" s="14">
        <v>0</v>
      </c>
      <c r="F74" s="14">
        <v>1</v>
      </c>
      <c r="G74" s="5" t="b">
        <v>1</v>
      </c>
      <c r="H74" s="5" t="s">
        <v>438</v>
      </c>
      <c r="I74" s="5" t="s">
        <v>1313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">
      <c r="C75" s="5" t="s">
        <v>478</v>
      </c>
      <c r="D75" s="5" t="s">
        <v>1084</v>
      </c>
      <c r="E75" s="14">
        <v>0</v>
      </c>
      <c r="F75" s="14">
        <v>1</v>
      </c>
      <c r="G75" s="5" t="b">
        <v>1</v>
      </c>
      <c r="H75" s="5" t="s">
        <v>478</v>
      </c>
      <c r="I75" s="5" t="s">
        <v>1313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">
      <c r="C76" s="5" t="s">
        <v>278</v>
      </c>
      <c r="D76" s="5" t="s">
        <v>1102</v>
      </c>
      <c r="E76" s="14">
        <v>0</v>
      </c>
      <c r="F76" s="14">
        <v>1</v>
      </c>
      <c r="G76" s="5" t="b">
        <v>1</v>
      </c>
      <c r="H76" s="5" t="s">
        <v>278</v>
      </c>
      <c r="I76" s="5" t="s">
        <v>1313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">
      <c r="C77" s="5" t="s">
        <v>541</v>
      </c>
      <c r="D77" s="5" t="s">
        <v>881</v>
      </c>
      <c r="E77" s="14">
        <v>0</v>
      </c>
      <c r="F77" s="14">
        <v>1</v>
      </c>
      <c r="G77" s="5" t="b">
        <v>1</v>
      </c>
      <c r="H77" s="5" t="s">
        <v>541</v>
      </c>
      <c r="I77" s="5" t="s">
        <v>1313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">
      <c r="C78" s="5" t="s">
        <v>25</v>
      </c>
      <c r="D78" s="5" t="s">
        <v>1115</v>
      </c>
      <c r="E78" s="14">
        <v>0</v>
      </c>
      <c r="F78" s="14">
        <v>1</v>
      </c>
      <c r="G78" s="5" t="b">
        <v>1</v>
      </c>
      <c r="H78" s="5" t="s">
        <v>25</v>
      </c>
      <c r="I78" s="5" t="s">
        <v>1313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">
      <c r="C79" s="5" t="s">
        <v>369</v>
      </c>
      <c r="D79" s="5" t="s">
        <v>1133</v>
      </c>
      <c r="E79" s="14">
        <v>0</v>
      </c>
      <c r="F79" s="14">
        <v>1</v>
      </c>
      <c r="G79" s="5" t="b">
        <v>1</v>
      </c>
      <c r="H79" s="5" t="s">
        <v>369</v>
      </c>
      <c r="I79" s="5" t="s">
        <v>1313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">
      <c r="C80" s="5" t="s">
        <v>239</v>
      </c>
      <c r="D80" s="5" t="s">
        <v>1136</v>
      </c>
      <c r="E80" s="14">
        <v>0</v>
      </c>
      <c r="F80" s="14">
        <v>1</v>
      </c>
      <c r="G80" s="5" t="b">
        <v>1</v>
      </c>
      <c r="H80" s="5" t="s">
        <v>239</v>
      </c>
      <c r="I80" s="5" t="s">
        <v>1313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">
      <c r="C81" s="5" t="s">
        <v>331</v>
      </c>
      <c r="D81" s="5" t="s">
        <v>1138</v>
      </c>
      <c r="E81" s="14">
        <v>0</v>
      </c>
      <c r="F81" s="14">
        <v>1</v>
      </c>
      <c r="G81" s="5" t="b">
        <v>1</v>
      </c>
      <c r="H81" s="5" t="s">
        <v>331</v>
      </c>
      <c r="I81" s="5" t="s">
        <v>1323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">
      <c r="C82" s="5" t="s">
        <v>428</v>
      </c>
      <c r="D82" s="5" t="s">
        <v>924</v>
      </c>
      <c r="E82" s="14">
        <v>0</v>
      </c>
      <c r="F82" s="14">
        <v>1</v>
      </c>
      <c r="G82" s="5" t="b">
        <v>1</v>
      </c>
      <c r="H82" s="5" t="s">
        <v>428</v>
      </c>
      <c r="I82" s="5" t="s">
        <v>1323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">
      <c r="C83" s="5" t="s">
        <v>195</v>
      </c>
      <c r="D83" s="5" t="s">
        <v>1013</v>
      </c>
      <c r="E83" s="14">
        <v>0</v>
      </c>
      <c r="F83" s="14">
        <v>1</v>
      </c>
      <c r="G83" s="5" t="b">
        <v>1</v>
      </c>
      <c r="H83" s="5" t="s">
        <v>195</v>
      </c>
      <c r="I83" s="5" t="s">
        <v>1323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">
      <c r="C84" s="5" t="s">
        <v>234</v>
      </c>
      <c r="D84" s="5" t="s">
        <v>855</v>
      </c>
      <c r="E84" s="14">
        <v>0</v>
      </c>
      <c r="F84" s="14">
        <v>1</v>
      </c>
      <c r="G84" s="5" t="b">
        <v>1</v>
      </c>
      <c r="H84" s="5" t="s">
        <v>234</v>
      </c>
      <c r="I84" s="5" t="s">
        <v>1323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">
      <c r="C85" s="5" t="s">
        <v>463</v>
      </c>
      <c r="D85" s="5" t="s">
        <v>1075</v>
      </c>
      <c r="E85" s="14">
        <v>0</v>
      </c>
      <c r="F85" s="14">
        <v>1</v>
      </c>
      <c r="G85" s="5" t="b">
        <v>1</v>
      </c>
      <c r="H85" s="5" t="s">
        <v>463</v>
      </c>
      <c r="I85" s="5" t="s">
        <v>1323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">
      <c r="C86" s="5" t="s">
        <v>215</v>
      </c>
      <c r="D86" s="5" t="s">
        <v>1082</v>
      </c>
      <c r="E86" s="14">
        <v>0</v>
      </c>
      <c r="F86" s="14">
        <v>1</v>
      </c>
      <c r="G86" s="5" t="b">
        <v>1</v>
      </c>
      <c r="H86" s="5" t="s">
        <v>215</v>
      </c>
      <c r="I86" s="5" t="s">
        <v>1323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">
      <c r="C87" s="5" t="s">
        <v>551</v>
      </c>
      <c r="D87" s="5" t="s">
        <v>1080</v>
      </c>
      <c r="E87" s="14">
        <v>0</v>
      </c>
      <c r="F87" s="14">
        <v>1</v>
      </c>
      <c r="G87" s="5" t="b">
        <v>1</v>
      </c>
      <c r="H87" s="5" t="s">
        <v>551</v>
      </c>
      <c r="I87" s="5" t="s">
        <v>1323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">
      <c r="C88" s="5" t="s">
        <v>413</v>
      </c>
      <c r="D88" s="5" t="s">
        <v>1104</v>
      </c>
      <c r="E88" s="14">
        <v>0</v>
      </c>
      <c r="F88" s="14">
        <v>1</v>
      </c>
      <c r="G88" s="5" t="b">
        <v>1</v>
      </c>
      <c r="H88" s="5" t="s">
        <v>413</v>
      </c>
      <c r="I88" s="5" t="s">
        <v>1323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">
      <c r="C89" s="5" t="s">
        <v>321</v>
      </c>
      <c r="D89" s="5" t="s">
        <v>884</v>
      </c>
      <c r="E89" s="14">
        <v>0</v>
      </c>
      <c r="F89" s="14">
        <v>1</v>
      </c>
      <c r="G89" s="5" t="b">
        <v>1</v>
      </c>
      <c r="H89" s="5" t="s">
        <v>321</v>
      </c>
      <c r="I89" s="5" t="s">
        <v>1323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">
      <c r="C90" s="5" t="s">
        <v>181</v>
      </c>
      <c r="D90" s="5" t="s">
        <v>1118</v>
      </c>
      <c r="E90" s="14">
        <v>0</v>
      </c>
      <c r="F90" s="14">
        <v>1</v>
      </c>
      <c r="G90" s="5" t="b">
        <v>1</v>
      </c>
      <c r="H90" s="5" t="s">
        <v>181</v>
      </c>
      <c r="I90" s="5" t="s">
        <v>1323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">
      <c r="C91" s="5" t="s">
        <v>258</v>
      </c>
      <c r="D91" s="5" t="s">
        <v>1128</v>
      </c>
      <c r="E91" s="14">
        <v>0</v>
      </c>
      <c r="F91" s="14">
        <v>1</v>
      </c>
      <c r="G91" s="5" t="b">
        <v>1</v>
      </c>
      <c r="H91" s="5" t="s">
        <v>258</v>
      </c>
      <c r="I91" s="5" t="s">
        <v>1323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">
      <c r="C92" s="5" t="s">
        <v>1148</v>
      </c>
      <c r="D92" s="5" t="s">
        <v>1145</v>
      </c>
      <c r="E92" s="14">
        <v>0</v>
      </c>
      <c r="F92" s="14">
        <v>1</v>
      </c>
      <c r="G92" s="5" t="b">
        <v>1</v>
      </c>
      <c r="H92" s="5" t="s">
        <v>1148</v>
      </c>
      <c r="I92" s="5" t="s">
        <v>1323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">
      <c r="C93" s="5" t="s">
        <v>253</v>
      </c>
      <c r="D93" s="5" t="s">
        <v>1132</v>
      </c>
      <c r="E93" s="14">
        <v>0</v>
      </c>
      <c r="F93" s="14">
        <v>1</v>
      </c>
      <c r="G93" s="5" t="b">
        <v>1</v>
      </c>
      <c r="H93" s="5" t="s">
        <v>253</v>
      </c>
      <c r="I93" s="5" t="s">
        <v>1323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">
      <c r="C94" s="5" t="s">
        <v>229</v>
      </c>
      <c r="D94" s="5" t="s">
        <v>1135</v>
      </c>
      <c r="E94" s="14">
        <v>0</v>
      </c>
      <c r="F94" s="14">
        <v>1</v>
      </c>
      <c r="G94" s="5" t="b">
        <v>1</v>
      </c>
      <c r="H94" s="5" t="s">
        <v>229</v>
      </c>
      <c r="I94" s="5" t="s">
        <v>1323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">
      <c r="C95" s="5" t="s">
        <v>403</v>
      </c>
      <c r="D95" s="5" t="s">
        <v>1137</v>
      </c>
      <c r="E95" s="14">
        <v>0</v>
      </c>
      <c r="F95" s="14">
        <v>1</v>
      </c>
      <c r="G95" s="5" t="b">
        <v>1</v>
      </c>
      <c r="H95" s="5" t="s">
        <v>403</v>
      </c>
      <c r="I95" s="5" t="s">
        <v>1323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">
      <c r="C96" s="5" t="s">
        <v>602</v>
      </c>
      <c r="D96" s="5" t="s">
        <v>1150</v>
      </c>
      <c r="E96" s="14">
        <v>0</v>
      </c>
      <c r="F96" s="14">
        <v>1</v>
      </c>
      <c r="G96" s="5" t="b">
        <v>1</v>
      </c>
      <c r="H96" s="5" t="s">
        <v>602</v>
      </c>
      <c r="I96" s="5" t="s">
        <v>1154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">
      <c r="C97" s="5" t="s">
        <v>607</v>
      </c>
      <c r="D97" s="5" t="s">
        <v>1152</v>
      </c>
      <c r="E97" s="14">
        <v>0</v>
      </c>
      <c r="F97" s="14">
        <v>1</v>
      </c>
      <c r="G97" s="5" t="b">
        <v>1</v>
      </c>
      <c r="H97" s="5" t="s">
        <v>607</v>
      </c>
      <c r="I97" s="5" t="s">
        <v>1154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">
      <c r="C98" s="5" t="s">
        <v>336</v>
      </c>
      <c r="D98" s="5" t="s">
        <v>1155</v>
      </c>
      <c r="E98" s="14">
        <v>0</v>
      </c>
      <c r="F98" s="14">
        <v>1</v>
      </c>
      <c r="G98" s="5" t="b">
        <v>1</v>
      </c>
      <c r="H98" s="5" t="s">
        <v>336</v>
      </c>
      <c r="I98" s="5" t="s">
        <v>1154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">
      <c r="C99" s="5" t="s">
        <v>341</v>
      </c>
      <c r="D99" s="5" t="s">
        <v>1166</v>
      </c>
      <c r="E99" s="14">
        <v>0</v>
      </c>
      <c r="F99" s="14">
        <v>1</v>
      </c>
      <c r="G99" s="5" t="b">
        <v>1</v>
      </c>
      <c r="H99" s="5" t="s">
        <v>341</v>
      </c>
      <c r="I99" s="5" t="s">
        <v>1154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">
      <c r="C100" s="5" t="s">
        <v>311</v>
      </c>
      <c r="D100" s="5" t="s">
        <v>1156</v>
      </c>
      <c r="E100" s="14">
        <v>0</v>
      </c>
      <c r="F100" s="14">
        <v>1</v>
      </c>
      <c r="G100" s="5" t="b">
        <v>1</v>
      </c>
      <c r="H100" s="5" t="s">
        <v>311</v>
      </c>
      <c r="I100" s="5" t="s">
        <v>1154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">
      <c r="C101" s="5" t="s">
        <v>492</v>
      </c>
      <c r="D101" s="5" t="s">
        <v>1157</v>
      </c>
      <c r="E101" s="14">
        <v>0</v>
      </c>
      <c r="F101" s="14">
        <v>1</v>
      </c>
      <c r="G101" s="5" t="b">
        <v>1</v>
      </c>
      <c r="H101" s="5" t="s">
        <v>492</v>
      </c>
      <c r="I101" s="5" t="s">
        <v>1154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">
      <c r="C102" s="5" t="s">
        <v>1159</v>
      </c>
      <c r="D102" s="5" t="s">
        <v>1160</v>
      </c>
      <c r="E102" s="14">
        <v>0</v>
      </c>
      <c r="F102" s="14">
        <v>1</v>
      </c>
      <c r="G102" s="5" t="b">
        <v>1</v>
      </c>
      <c r="H102" s="5" t="s">
        <v>1159</v>
      </c>
      <c r="I102" s="5" t="s">
        <v>1154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">
      <c r="C103" s="5" t="s">
        <v>1162</v>
      </c>
      <c r="D103" s="5" t="s">
        <v>1161</v>
      </c>
      <c r="E103" s="14">
        <v>0</v>
      </c>
      <c r="F103" s="14">
        <v>1</v>
      </c>
      <c r="G103" s="5" t="b">
        <v>1</v>
      </c>
      <c r="H103" s="5" t="s">
        <v>1162</v>
      </c>
      <c r="I103" s="5" t="s">
        <v>1154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">
      <c r="C104" s="5" t="s">
        <v>1141</v>
      </c>
      <c r="D104" s="5" t="s">
        <v>1140</v>
      </c>
      <c r="E104" s="14">
        <v>0</v>
      </c>
      <c r="F104" s="14">
        <v>1</v>
      </c>
      <c r="G104" s="5" t="b">
        <v>1</v>
      </c>
      <c r="H104" s="5" t="s">
        <v>1141</v>
      </c>
      <c r="I104" s="5" t="s">
        <v>1334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">
      <c r="C105" s="5" t="s">
        <v>1144</v>
      </c>
      <c r="D105" s="5" t="s">
        <v>1145</v>
      </c>
      <c r="E105" s="14">
        <v>0</v>
      </c>
      <c r="F105" s="14">
        <v>1</v>
      </c>
      <c r="G105" s="5" t="b">
        <v>1</v>
      </c>
      <c r="H105" s="5" t="s">
        <v>1144</v>
      </c>
      <c r="I105" s="5" t="s">
        <v>1334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">
      <c r="C106" s="5" t="s">
        <v>1164</v>
      </c>
      <c r="D106" s="5" t="s">
        <v>1163</v>
      </c>
      <c r="E106" s="14">
        <v>0</v>
      </c>
      <c r="F106" s="14">
        <v>1</v>
      </c>
      <c r="G106" s="5" t="b">
        <v>1</v>
      </c>
      <c r="H106" s="5" t="s">
        <v>1164</v>
      </c>
      <c r="I106" s="5" t="s">
        <v>1154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">
      <c r="C107" s="5" t="s">
        <v>1180</v>
      </c>
      <c r="D107" s="5" t="s">
        <v>1179</v>
      </c>
      <c r="E107" s="14">
        <v>0</v>
      </c>
      <c r="F107" s="14">
        <v>1</v>
      </c>
      <c r="G107" s="5" t="b">
        <v>1</v>
      </c>
      <c r="H107" s="5" t="s">
        <v>1180</v>
      </c>
      <c r="I107" s="5" t="s">
        <v>1154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">
      <c r="C108" s="5" t="s">
        <v>1175</v>
      </c>
      <c r="D108" s="5" t="s">
        <v>1177</v>
      </c>
      <c r="E108" s="14">
        <v>0</v>
      </c>
      <c r="F108" s="14">
        <v>1</v>
      </c>
      <c r="G108" s="5" t="b">
        <v>1</v>
      </c>
      <c r="H108" s="5" t="s">
        <v>1175</v>
      </c>
      <c r="I108" s="5" t="s">
        <v>1154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">
      <c r="C109" s="5" t="s">
        <v>1169</v>
      </c>
      <c r="D109" s="5" t="s">
        <v>1170</v>
      </c>
      <c r="E109" s="14">
        <v>0</v>
      </c>
      <c r="F109" s="14">
        <v>1</v>
      </c>
      <c r="G109" s="5" t="b">
        <v>1</v>
      </c>
      <c r="H109" s="5" t="s">
        <v>1169</v>
      </c>
      <c r="I109" s="5" t="s">
        <v>1154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">
      <c r="C110" s="5" t="s">
        <v>1173</v>
      </c>
      <c r="D110" s="5" t="s">
        <v>1174</v>
      </c>
      <c r="E110" s="14">
        <v>0</v>
      </c>
      <c r="F110" s="14">
        <v>1</v>
      </c>
      <c r="G110" s="5" t="b">
        <v>1</v>
      </c>
      <c r="H110" s="5" t="s">
        <v>1173</v>
      </c>
      <c r="I110" s="5" t="s">
        <v>1154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">
      <c r="C111" s="5" t="s">
        <v>1183</v>
      </c>
      <c r="D111" s="5" t="s">
        <v>1184</v>
      </c>
      <c r="E111" s="14">
        <v>0</v>
      </c>
      <c r="F111" s="14">
        <v>1</v>
      </c>
      <c r="G111" s="5" t="b">
        <v>1</v>
      </c>
      <c r="H111" s="5" t="s">
        <v>1183</v>
      </c>
      <c r="I111" s="5" t="s">
        <v>1154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">
      <c r="C112" s="5" t="s">
        <v>921</v>
      </c>
      <c r="D112" s="5" t="s">
        <v>922</v>
      </c>
      <c r="E112" s="14">
        <v>0</v>
      </c>
      <c r="F112" s="14">
        <v>1</v>
      </c>
      <c r="G112" s="5" t="b">
        <v>1</v>
      </c>
      <c r="H112" s="5" t="s">
        <v>921</v>
      </c>
      <c r="I112" s="5" t="s">
        <v>1154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8" location="'Tập đoàn'!A1" display="Tập đoàn" xr:uid="{917DFB70-B0B4-40B3-B55E-BC2722243080}"/>
    <hyperlink ref="A10" location="'Công ty'!A1" display="Danh mục công ty" xr:uid="{92D83D02-E1C3-407E-AE07-1D44831A4F94}"/>
    <hyperlink ref="A12" location="TTCty!A1" display="Thông tin công ty" xr:uid="{22B2DE88-F4DE-4A53-B0D7-64E5C3A2CD50}"/>
    <hyperlink ref="A14" location="TKKT!A1" display="Tài khoản kế toán" xr:uid="{599D6F47-7E93-4F2E-AFA4-33568BFFD5A9}"/>
    <hyperlink ref="A16" location="BCTC!A1" display="Chỉ tiêu báo cáo" xr:uid="{4AC309DF-FC00-4EBB-A58F-EEFFB1C92414}"/>
    <hyperlink ref="A18" location="CTTM!A1" display="Chỉ tiêu thuyết minh" xr:uid="{14FFDDF7-9A01-4FEA-A31F-603E1C8D1275}"/>
    <hyperlink ref="A20" location="'Map mã'!A1" display="Map chỉ tiêu BC-TM" xr:uid="{E56AB666-B0C0-45DE-8479-40336DFAB54E}"/>
    <hyperlink ref="A22" location="'Dòng tiền'!A1" display="Chỉ tiêu dòng tiền" xr:uid="{B97A2E9E-A695-41D6-B762-ACA2F8DBFC4A}"/>
    <hyperlink ref="A24" location="'Vốn vay'!A1" display="Phân loại vốn vay" xr:uid="{B1C02F05-5EB0-44E6-96C9-ABC301B8A019}"/>
    <hyperlink ref="A26" location="Khác!A1" display="Danh mục khác" xr:uid="{9FE5D2D8-82F1-42F3-AF7F-1FBB09E8936B}"/>
    <hyperlink ref="A28" location="'✅'!A1" display="Tùy chọn" xr:uid="{7E99E81F-358F-40EA-AF42-5C3CC7EBD087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workbookViewId="0">
      <selection sqref="A1:A4"/>
    </sheetView>
  </sheetViews>
  <sheetFormatPr defaultRowHeight="13" x14ac:dyDescent="0.3"/>
  <cols>
    <col min="1" max="1" width="27.3984375" style="4" customWidth="1"/>
    <col min="2" max="2" width="9.09765625" customWidth="1"/>
    <col min="3" max="3" width="11.8984375" customWidth="1"/>
    <col min="4" max="4" width="19.59765625" customWidth="1"/>
    <col min="5" max="6" width="9.09765625" customWidth="1"/>
    <col min="7" max="7" width="44.3984375" customWidth="1"/>
    <col min="8" max="8" width="17" customWidth="1"/>
    <col min="9" max="9" width="11.3984375" customWidth="1"/>
    <col min="10" max="10" width="6.296875" customWidth="1"/>
    <col min="11" max="11" width="9" customWidth="1"/>
    <col min="12" max="12" width="13.8984375" customWidth="1"/>
    <col min="13" max="13" width="5.3984375" customWidth="1"/>
    <col min="14" max="14" width="19.3984375" customWidth="1"/>
    <col min="15" max="15" width="57" customWidth="1"/>
    <col min="16" max="16" width="9.09765625" customWidth="1"/>
  </cols>
  <sheetData>
    <row r="1" spans="1:18" ht="13.4" customHeight="1" x14ac:dyDescent="0.3">
      <c r="A1" s="21" t="str">
        <f>'✅'!A1</f>
        <v>𝓣𝓐𝓢𝓒𝓞</v>
      </c>
    </row>
    <row r="2" spans="1:18" ht="13.4" customHeight="1" x14ac:dyDescent="0.3">
      <c r="A2" s="21"/>
    </row>
    <row r="3" spans="1:18" ht="13.4" customHeight="1" x14ac:dyDescent="0.3">
      <c r="A3" s="21"/>
      <c r="B3" s="1"/>
      <c r="C3" t="s">
        <v>1335</v>
      </c>
      <c r="D3" s="1"/>
      <c r="E3" s="1"/>
      <c r="F3" s="1"/>
      <c r="G3" t="s">
        <v>1336</v>
      </c>
      <c r="H3" s="1"/>
      <c r="I3" s="1"/>
    </row>
    <row r="4" spans="1:18" ht="13.4" customHeight="1" x14ac:dyDescent="0.3">
      <c r="A4" s="21"/>
      <c r="G4" s="15" t="s">
        <v>1337</v>
      </c>
      <c r="H4" t="s">
        <v>610</v>
      </c>
      <c r="I4" t="s">
        <v>610</v>
      </c>
      <c r="J4" t="s">
        <v>1338</v>
      </c>
      <c r="K4" t="s">
        <v>1339</v>
      </c>
      <c r="L4" t="s">
        <v>1340</v>
      </c>
    </row>
    <row r="5" spans="1:18" x14ac:dyDescent="0.3">
      <c r="A5" s="3" t="str">
        <f>Công_ty!A5</f>
        <v>BCTC hợp nhất</v>
      </c>
      <c r="C5" t="s">
        <v>1341</v>
      </c>
      <c r="D5" t="s">
        <v>1342</v>
      </c>
      <c r="F5" t="s">
        <v>56</v>
      </c>
      <c r="G5" t="s">
        <v>1255</v>
      </c>
      <c r="H5" t="s">
        <v>1258</v>
      </c>
      <c r="I5" t="s">
        <v>1343</v>
      </c>
      <c r="J5" t="s">
        <v>1344</v>
      </c>
      <c r="K5" t="s">
        <v>1345</v>
      </c>
      <c r="L5" t="s">
        <v>1346</v>
      </c>
      <c r="M5" t="s">
        <v>1347</v>
      </c>
      <c r="N5" t="s">
        <v>1348</v>
      </c>
      <c r="O5" t="s">
        <v>1349</v>
      </c>
      <c r="R5" t="s">
        <v>6</v>
      </c>
    </row>
    <row r="6" spans="1:18" x14ac:dyDescent="0.3">
      <c r="C6" t="s">
        <v>1350</v>
      </c>
      <c r="D6" t="s">
        <v>1351</v>
      </c>
      <c r="F6" s="5" t="s">
        <v>1272</v>
      </c>
      <c r="G6" s="5" t="s">
        <v>1273</v>
      </c>
      <c r="H6" s="5" t="s">
        <v>1271</v>
      </c>
      <c r="I6" s="5" t="s">
        <v>1350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">
      <c r="C7" t="s">
        <v>1352</v>
      </c>
      <c r="D7" t="s">
        <v>1353</v>
      </c>
      <c r="F7" s="5" t="s">
        <v>1199</v>
      </c>
      <c r="G7" s="5" t="s">
        <v>814</v>
      </c>
      <c r="H7" s="5" t="s">
        <v>1271</v>
      </c>
      <c r="I7" s="5" t="s">
        <v>1350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">
      <c r="A8" s="7" t="s">
        <v>13</v>
      </c>
      <c r="C8" t="s">
        <v>1354</v>
      </c>
      <c r="D8" t="s">
        <v>1355</v>
      </c>
      <c r="F8" s="5" t="s">
        <v>1219</v>
      </c>
      <c r="G8" s="5" t="s">
        <v>818</v>
      </c>
      <c r="H8" s="5" t="s">
        <v>1289</v>
      </c>
      <c r="I8" s="5" t="s">
        <v>1350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">
      <c r="C9" t="s">
        <v>1356</v>
      </c>
      <c r="D9" t="s">
        <v>1333</v>
      </c>
      <c r="F9" s="5" t="s">
        <v>1222</v>
      </c>
      <c r="G9" s="5" t="s">
        <v>956</v>
      </c>
      <c r="H9" s="5" t="s">
        <v>1289</v>
      </c>
      <c r="I9" s="5" t="s">
        <v>1350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">
      <c r="A10" s="7" t="s">
        <v>20</v>
      </c>
      <c r="C10" t="s">
        <v>1357</v>
      </c>
      <c r="D10" t="s">
        <v>1358</v>
      </c>
      <c r="F10" s="5" t="s">
        <v>1244</v>
      </c>
      <c r="G10" s="5" t="s">
        <v>958</v>
      </c>
      <c r="H10" s="5" t="s">
        <v>1289</v>
      </c>
      <c r="I10" s="5" t="s">
        <v>1350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">
      <c r="C11" t="s">
        <v>1359</v>
      </c>
      <c r="D11" t="s">
        <v>1360</v>
      </c>
      <c r="F11" s="5" t="s">
        <v>1226</v>
      </c>
      <c r="G11" s="5" t="s">
        <v>961</v>
      </c>
      <c r="H11" s="5" t="s">
        <v>1289</v>
      </c>
      <c r="I11" s="5" t="s">
        <v>1350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">
      <c r="A12" s="7" t="s">
        <v>27</v>
      </c>
      <c r="C12" t="s">
        <v>1361</v>
      </c>
      <c r="D12" t="s">
        <v>1362</v>
      </c>
      <c r="F12" s="5" t="s">
        <v>1229</v>
      </c>
      <c r="G12" s="5" t="s">
        <v>810</v>
      </c>
      <c r="H12" s="5" t="s">
        <v>1271</v>
      </c>
      <c r="I12" s="5" t="s">
        <v>1350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">
      <c r="F13" s="5" t="s">
        <v>1274</v>
      </c>
      <c r="G13" s="5" t="s">
        <v>970</v>
      </c>
      <c r="H13" s="5" t="s">
        <v>1271</v>
      </c>
      <c r="I13" s="5" t="s">
        <v>1350</v>
      </c>
      <c r="J13" s="14">
        <v>-1</v>
      </c>
      <c r="K13" s="14"/>
      <c r="L13" s="14" t="s">
        <v>1363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">
      <c r="A14" s="7" t="s">
        <v>34</v>
      </c>
      <c r="F14" s="5" t="s">
        <v>1310</v>
      </c>
      <c r="G14" s="5" t="s">
        <v>974</v>
      </c>
      <c r="H14" s="5" t="s">
        <v>1289</v>
      </c>
      <c r="I14" s="5" t="s">
        <v>1350</v>
      </c>
      <c r="J14" s="14">
        <v>-1</v>
      </c>
      <c r="K14" s="14"/>
      <c r="L14" s="14" t="s">
        <v>1364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">
      <c r="F15" s="5" t="s">
        <v>1232</v>
      </c>
      <c r="G15" s="5" t="s">
        <v>1275</v>
      </c>
      <c r="H15" s="5" t="s">
        <v>1271</v>
      </c>
      <c r="I15" s="5" t="s">
        <v>1350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">
      <c r="A16" s="7" t="s">
        <v>41</v>
      </c>
      <c r="F16" s="5" t="s">
        <v>1365</v>
      </c>
      <c r="G16" s="5" t="s">
        <v>1366</v>
      </c>
      <c r="H16" s="5" t="s">
        <v>1271</v>
      </c>
      <c r="I16" s="5" t="s">
        <v>1350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">
      <c r="F17" s="5" t="s">
        <v>1235</v>
      </c>
      <c r="G17" s="5" t="s">
        <v>1290</v>
      </c>
      <c r="H17" s="5" t="s">
        <v>1289</v>
      </c>
      <c r="I17" s="5" t="s">
        <v>1350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">
      <c r="A18" s="6" t="s">
        <v>48</v>
      </c>
      <c r="F18" s="5" t="s">
        <v>1367</v>
      </c>
      <c r="G18" s="5" t="s">
        <v>1368</v>
      </c>
      <c r="H18" s="5" t="s">
        <v>1289</v>
      </c>
      <c r="I18" s="5" t="s">
        <v>1350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">
      <c r="F19" s="5" t="s">
        <v>1276</v>
      </c>
      <c r="G19" s="5" t="s">
        <v>1020</v>
      </c>
      <c r="H19" s="5" t="s">
        <v>1271</v>
      </c>
      <c r="I19" s="5" t="s">
        <v>1350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">
      <c r="A20" s="7" t="s">
        <v>49</v>
      </c>
      <c r="F20" s="5" t="s">
        <v>1369</v>
      </c>
      <c r="G20" s="5" t="s">
        <v>1370</v>
      </c>
      <c r="H20" s="5" t="s">
        <v>1271</v>
      </c>
      <c r="I20" s="5" t="s">
        <v>1350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">
      <c r="F21" s="5" t="s">
        <v>1291</v>
      </c>
      <c r="G21" s="5" t="s">
        <v>1016</v>
      </c>
      <c r="H21" s="5" t="s">
        <v>1289</v>
      </c>
      <c r="I21" s="5" t="s">
        <v>1350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">
      <c r="A22" s="7" t="s">
        <v>50</v>
      </c>
      <c r="F22" s="5" t="s">
        <v>1371</v>
      </c>
      <c r="G22" s="5" t="s">
        <v>1372</v>
      </c>
      <c r="H22" s="5" t="s">
        <v>1289</v>
      </c>
      <c r="I22" s="5" t="s">
        <v>1350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">
      <c r="F23" s="5" t="s">
        <v>1280</v>
      </c>
      <c r="G23" s="5" t="s">
        <v>1281</v>
      </c>
      <c r="H23" s="5" t="s">
        <v>1271</v>
      </c>
      <c r="I23" s="5" t="s">
        <v>1350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">
      <c r="A24" s="7" t="s">
        <v>51</v>
      </c>
      <c r="F24" s="5" t="s">
        <v>1373</v>
      </c>
      <c r="G24" s="5" t="s">
        <v>1281</v>
      </c>
      <c r="H24" s="5" t="s">
        <v>1271</v>
      </c>
      <c r="I24" s="5" t="s">
        <v>1350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">
      <c r="F25" s="5" t="s">
        <v>1294</v>
      </c>
      <c r="G25" s="5" t="s">
        <v>1295</v>
      </c>
      <c r="H25" s="5" t="s">
        <v>1289</v>
      </c>
      <c r="I25" s="5" t="s">
        <v>1350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">
      <c r="A26" s="7" t="s">
        <v>52</v>
      </c>
      <c r="F26" s="5" t="s">
        <v>1374</v>
      </c>
      <c r="G26" s="5" t="s">
        <v>1295</v>
      </c>
      <c r="H26" s="5" t="s">
        <v>1289</v>
      </c>
      <c r="I26" s="5" t="s">
        <v>1350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">
      <c r="F27" s="5" t="s">
        <v>1279</v>
      </c>
      <c r="G27" s="5" t="s">
        <v>835</v>
      </c>
      <c r="H27" s="5" t="s">
        <v>1271</v>
      </c>
      <c r="I27" s="5" t="s">
        <v>1350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">
      <c r="A28" s="7" t="s">
        <v>53</v>
      </c>
      <c r="F28" s="5" t="s">
        <v>1293</v>
      </c>
      <c r="G28" s="5" t="s">
        <v>831</v>
      </c>
      <c r="H28" s="5" t="s">
        <v>1289</v>
      </c>
      <c r="I28" s="5" t="s">
        <v>1350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">
      <c r="F29" s="5" t="s">
        <v>1282</v>
      </c>
      <c r="G29" s="5" t="s">
        <v>1283</v>
      </c>
      <c r="H29" s="5" t="s">
        <v>1271</v>
      </c>
      <c r="I29" s="5" t="s">
        <v>1350</v>
      </c>
      <c r="J29" s="14">
        <v>-1</v>
      </c>
      <c r="K29" s="14"/>
      <c r="L29" s="14" t="s">
        <v>1375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">
      <c r="F30" s="5" t="s">
        <v>1296</v>
      </c>
      <c r="G30" s="5" t="s">
        <v>1297</v>
      </c>
      <c r="H30" s="5" t="s">
        <v>1289</v>
      </c>
      <c r="I30" s="5" t="s">
        <v>1350</v>
      </c>
      <c r="J30" s="14">
        <v>-1</v>
      </c>
      <c r="K30" s="14"/>
      <c r="L30" s="14" t="s">
        <v>1376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">
      <c r="F31" s="5" t="s">
        <v>1284</v>
      </c>
      <c r="G31" s="5" t="s">
        <v>867</v>
      </c>
      <c r="H31" s="5" t="s">
        <v>1271</v>
      </c>
      <c r="I31" s="5" t="s">
        <v>1350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">
      <c r="F32" s="5" t="s">
        <v>1269</v>
      </c>
      <c r="G32" s="5" t="s">
        <v>1288</v>
      </c>
      <c r="H32" s="5" t="s">
        <v>1271</v>
      </c>
      <c r="I32" s="5" t="s">
        <v>1350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">
      <c r="F33" s="5" t="s">
        <v>1248</v>
      </c>
      <c r="G33" s="5" t="s">
        <v>1312</v>
      </c>
      <c r="H33" s="5" t="s">
        <v>1289</v>
      </c>
      <c r="I33" s="5" t="s">
        <v>1350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">
      <c r="F34" s="5" t="s">
        <v>1277</v>
      </c>
      <c r="G34" s="5" t="s">
        <v>859</v>
      </c>
      <c r="H34" s="5" t="s">
        <v>1271</v>
      </c>
      <c r="I34" s="5" t="s">
        <v>1350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">
      <c r="F35" s="5" t="s">
        <v>1292</v>
      </c>
      <c r="G35" s="5" t="s">
        <v>861</v>
      </c>
      <c r="H35" s="5" t="s">
        <v>1289</v>
      </c>
      <c r="I35" s="5" t="s">
        <v>1350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">
      <c r="F36" s="5" t="s">
        <v>1278</v>
      </c>
      <c r="G36" s="5" t="s">
        <v>1088</v>
      </c>
      <c r="H36" s="5" t="s">
        <v>1271</v>
      </c>
      <c r="I36" s="5" t="s">
        <v>1350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">
      <c r="F37" s="5" t="s">
        <v>1285</v>
      </c>
      <c r="G37" s="5" t="s">
        <v>898</v>
      </c>
      <c r="H37" s="5" t="s">
        <v>1271</v>
      </c>
      <c r="I37" s="5" t="s">
        <v>1350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">
      <c r="F38" s="5" t="s">
        <v>1286</v>
      </c>
      <c r="G38" s="5" t="s">
        <v>986</v>
      </c>
      <c r="H38" s="5" t="s">
        <v>1271</v>
      </c>
      <c r="I38" s="5" t="s">
        <v>1350</v>
      </c>
      <c r="J38" s="14">
        <v>-1</v>
      </c>
      <c r="K38" s="14"/>
      <c r="L38" s="14" t="s">
        <v>1285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">
      <c r="F39" s="5" t="s">
        <v>1306</v>
      </c>
      <c r="G39" s="5" t="s">
        <v>1307</v>
      </c>
      <c r="H39" s="5" t="s">
        <v>1289</v>
      </c>
      <c r="I39" s="5" t="s">
        <v>1350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">
      <c r="F40" s="5" t="s">
        <v>1308</v>
      </c>
      <c r="G40" s="5" t="s">
        <v>1309</v>
      </c>
      <c r="H40" s="5" t="s">
        <v>1289</v>
      </c>
      <c r="I40" s="5" t="s">
        <v>1350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">
      <c r="F41" s="5" t="s">
        <v>1377</v>
      </c>
      <c r="G41" s="5" t="s">
        <v>1378</v>
      </c>
      <c r="H41" s="5" t="s">
        <v>1289</v>
      </c>
      <c r="I41" s="5" t="s">
        <v>1352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">
      <c r="F42" s="5" t="s">
        <v>1379</v>
      </c>
      <c r="G42" s="5" t="s">
        <v>1380</v>
      </c>
      <c r="H42" s="5" t="s">
        <v>1289</v>
      </c>
      <c r="I42" s="5" t="s">
        <v>1352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">
      <c r="F43" s="5" t="s">
        <v>1298</v>
      </c>
      <c r="G43" s="5" t="s">
        <v>1299</v>
      </c>
      <c r="H43" s="5" t="s">
        <v>1289</v>
      </c>
      <c r="I43" s="5" t="s">
        <v>1352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">
      <c r="F44" s="5" t="s">
        <v>1381</v>
      </c>
      <c r="G44" s="5" t="s">
        <v>1382</v>
      </c>
      <c r="H44" s="5" t="s">
        <v>1289</v>
      </c>
      <c r="I44" s="5" t="s">
        <v>1352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">
      <c r="F45" s="5" t="s">
        <v>1383</v>
      </c>
      <c r="G45" s="5" t="s">
        <v>1384</v>
      </c>
      <c r="H45" s="5" t="s">
        <v>1289</v>
      </c>
      <c r="I45" s="5" t="s">
        <v>1352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">
      <c r="F46" s="5" t="s">
        <v>1302</v>
      </c>
      <c r="G46" s="5" t="s">
        <v>1303</v>
      </c>
      <c r="H46" s="5" t="s">
        <v>1289</v>
      </c>
      <c r="I46" s="5" t="s">
        <v>1352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">
      <c r="F47" s="5" t="s">
        <v>801</v>
      </c>
      <c r="G47" s="5" t="s">
        <v>1300</v>
      </c>
      <c r="H47" s="5" t="s">
        <v>1289</v>
      </c>
      <c r="I47" s="5" t="s">
        <v>1352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">
      <c r="F48" s="5" t="s">
        <v>805</v>
      </c>
      <c r="G48" s="5" t="s">
        <v>1301</v>
      </c>
      <c r="H48" s="5" t="s">
        <v>1289</v>
      </c>
      <c r="I48" s="5" t="s">
        <v>1352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">
      <c r="F49" s="5" t="s">
        <v>809</v>
      </c>
      <c r="G49" s="5" t="s">
        <v>1304</v>
      </c>
      <c r="H49" s="5" t="s">
        <v>1289</v>
      </c>
      <c r="I49" s="5" t="s">
        <v>1352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">
      <c r="F50" s="5" t="s">
        <v>969</v>
      </c>
      <c r="G50" s="5" t="s">
        <v>1305</v>
      </c>
      <c r="H50" s="5" t="s">
        <v>1289</v>
      </c>
      <c r="I50" s="5" t="s">
        <v>1352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">
      <c r="F51" s="5" t="s">
        <v>844</v>
      </c>
      <c r="G51" s="5" t="s">
        <v>998</v>
      </c>
      <c r="H51" s="5" t="s">
        <v>1271</v>
      </c>
      <c r="I51" s="5" t="s">
        <v>1350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">
      <c r="F52" s="5" t="s">
        <v>1019</v>
      </c>
      <c r="G52" s="5" t="s">
        <v>995</v>
      </c>
      <c r="H52" s="5" t="s">
        <v>1289</v>
      </c>
      <c r="I52" s="5" t="s">
        <v>1350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">
      <c r="F53" s="5" t="s">
        <v>897</v>
      </c>
      <c r="G53" s="5" t="s">
        <v>1008</v>
      </c>
      <c r="H53" s="5" t="s">
        <v>1289</v>
      </c>
      <c r="I53" s="5" t="s">
        <v>1350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">
      <c r="F54" s="5" t="s">
        <v>86</v>
      </c>
      <c r="G54" s="5" t="s">
        <v>1114</v>
      </c>
      <c r="H54" s="5" t="s">
        <v>1313</v>
      </c>
      <c r="I54" s="5" t="s">
        <v>1354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">
      <c r="F55" s="5" t="s">
        <v>857</v>
      </c>
      <c r="G55" s="5" t="s">
        <v>1117</v>
      </c>
      <c r="H55" s="5" t="s">
        <v>1323</v>
      </c>
      <c r="I55" s="5" t="s">
        <v>1354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">
      <c r="F56" s="5" t="s">
        <v>919</v>
      </c>
      <c r="G56" s="5" t="s">
        <v>1010</v>
      </c>
      <c r="H56" s="5" t="s">
        <v>1313</v>
      </c>
      <c r="I56" s="5" t="s">
        <v>1350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">
      <c r="F57" s="5" t="s">
        <v>1385</v>
      </c>
      <c r="G57" s="5" t="s">
        <v>1386</v>
      </c>
      <c r="H57" s="5" t="s">
        <v>1313</v>
      </c>
      <c r="I57" s="5" t="s">
        <v>1350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">
      <c r="F58" s="5" t="s">
        <v>1324</v>
      </c>
      <c r="G58" s="5" t="s">
        <v>1013</v>
      </c>
      <c r="H58" s="5" t="s">
        <v>1323</v>
      </c>
      <c r="I58" s="5" t="s">
        <v>1350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">
      <c r="F59" s="5" t="s">
        <v>1387</v>
      </c>
      <c r="G59" s="5" t="s">
        <v>1388</v>
      </c>
      <c r="H59" s="5" t="s">
        <v>1323</v>
      </c>
      <c r="I59" s="5" t="s">
        <v>1350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">
      <c r="F60" s="5" t="s">
        <v>1314</v>
      </c>
      <c r="G60" s="5" t="s">
        <v>1315</v>
      </c>
      <c r="H60" s="5" t="s">
        <v>1313</v>
      </c>
      <c r="I60" s="5" t="s">
        <v>1350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">
      <c r="F61" s="5" t="s">
        <v>1389</v>
      </c>
      <c r="G61" s="5" t="s">
        <v>1390</v>
      </c>
      <c r="H61" s="5" t="s">
        <v>1313</v>
      </c>
      <c r="I61" s="5" t="s">
        <v>1350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">
      <c r="F62" s="5" t="s">
        <v>1325</v>
      </c>
      <c r="G62" s="5" t="s">
        <v>1326</v>
      </c>
      <c r="H62" s="5" t="s">
        <v>1323</v>
      </c>
      <c r="I62" s="5" t="s">
        <v>1350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">
      <c r="F63" s="5" t="s">
        <v>1391</v>
      </c>
      <c r="G63" s="5" t="s">
        <v>1392</v>
      </c>
      <c r="H63" s="5" t="s">
        <v>1323</v>
      </c>
      <c r="I63" s="5" t="s">
        <v>1350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">
      <c r="F64" s="5" t="s">
        <v>1287</v>
      </c>
      <c r="G64" s="5" t="s">
        <v>1023</v>
      </c>
      <c r="H64" s="5" t="s">
        <v>1313</v>
      </c>
      <c r="I64" s="5" t="s">
        <v>1359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">
      <c r="F65" s="5" t="s">
        <v>1316</v>
      </c>
      <c r="G65" s="5" t="s">
        <v>1073</v>
      </c>
      <c r="H65" s="5" t="s">
        <v>1313</v>
      </c>
      <c r="I65" s="5" t="s">
        <v>1350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">
      <c r="F66" s="5" t="s">
        <v>1327</v>
      </c>
      <c r="G66" s="5" t="s">
        <v>1075</v>
      </c>
      <c r="H66" s="5" t="s">
        <v>1323</v>
      </c>
      <c r="I66" s="5" t="s">
        <v>1350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">
      <c r="F67" s="5" t="s">
        <v>1320</v>
      </c>
      <c r="G67" s="5" t="s">
        <v>1321</v>
      </c>
      <c r="H67" s="5" t="s">
        <v>1313</v>
      </c>
      <c r="I67" s="5" t="s">
        <v>1350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">
      <c r="F68" s="5" t="s">
        <v>1393</v>
      </c>
      <c r="G68" s="5" t="s">
        <v>1321</v>
      </c>
      <c r="H68" s="5" t="s">
        <v>1313</v>
      </c>
      <c r="I68" s="5" t="s">
        <v>1350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">
      <c r="F69" s="5" t="s">
        <v>1329</v>
      </c>
      <c r="G69" s="5" t="s">
        <v>1330</v>
      </c>
      <c r="H69" s="5" t="s">
        <v>1323</v>
      </c>
      <c r="I69" s="5" t="s">
        <v>1350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">
      <c r="F70" s="5" t="s">
        <v>1394</v>
      </c>
      <c r="G70" s="5" t="s">
        <v>1330</v>
      </c>
      <c r="H70" s="5" t="s">
        <v>1323</v>
      </c>
      <c r="I70" s="5" t="s">
        <v>1350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">
      <c r="F71" s="5" t="s">
        <v>1317</v>
      </c>
      <c r="G71" s="5" t="s">
        <v>1077</v>
      </c>
      <c r="H71" s="5" t="s">
        <v>1313</v>
      </c>
      <c r="I71" s="5" t="s">
        <v>1350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">
      <c r="F72" s="5" t="s">
        <v>1395</v>
      </c>
      <c r="G72" s="5" t="s">
        <v>1080</v>
      </c>
      <c r="H72" s="5" t="s">
        <v>1323</v>
      </c>
      <c r="I72" s="5" t="s">
        <v>1350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">
      <c r="F73" s="5" t="s">
        <v>1318</v>
      </c>
      <c r="G73" s="5" t="s">
        <v>1084</v>
      </c>
      <c r="H73" s="5" t="s">
        <v>1313</v>
      </c>
      <c r="I73" s="5" t="s">
        <v>1350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">
      <c r="F74" s="5" t="s">
        <v>1319</v>
      </c>
      <c r="G74" s="5" t="s">
        <v>1102</v>
      </c>
      <c r="H74" s="5" t="s">
        <v>1313</v>
      </c>
      <c r="I74" s="5" t="s">
        <v>1350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">
      <c r="F75" s="5" t="s">
        <v>1328</v>
      </c>
      <c r="G75" s="5" t="s">
        <v>1104</v>
      </c>
      <c r="H75" s="5" t="s">
        <v>1323</v>
      </c>
      <c r="I75" s="5" t="s">
        <v>1350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">
      <c r="F76" s="5" t="s">
        <v>849</v>
      </c>
      <c r="G76" s="5" t="s">
        <v>1133</v>
      </c>
      <c r="H76" s="5" t="s">
        <v>1313</v>
      </c>
      <c r="I76" s="5" t="s">
        <v>1350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">
      <c r="F77" s="5" t="s">
        <v>930</v>
      </c>
      <c r="G77" s="5" t="s">
        <v>1135</v>
      </c>
      <c r="H77" s="5" t="s">
        <v>1323</v>
      </c>
      <c r="I77" s="5" t="s">
        <v>1350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">
      <c r="F78" s="5" t="s">
        <v>909</v>
      </c>
      <c r="G78" s="5" t="s">
        <v>1311</v>
      </c>
      <c r="H78" s="5" t="s">
        <v>1289</v>
      </c>
      <c r="I78" s="5" t="s">
        <v>1350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">
      <c r="F79" s="5" t="s">
        <v>992</v>
      </c>
      <c r="G79" s="5" t="s">
        <v>1331</v>
      </c>
      <c r="H79" s="5" t="s">
        <v>1323</v>
      </c>
      <c r="I79" s="5" t="s">
        <v>1350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">
      <c r="F80" s="5" t="s">
        <v>1332</v>
      </c>
      <c r="G80" s="5" t="s">
        <v>1333</v>
      </c>
      <c r="H80" s="5" t="s">
        <v>1334</v>
      </c>
      <c r="I80" s="5" t="s">
        <v>1356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">
      <c r="F81" s="5" t="s">
        <v>1396</v>
      </c>
      <c r="G81" s="5" t="s">
        <v>1397</v>
      </c>
      <c r="H81" s="5" t="s">
        <v>1334</v>
      </c>
      <c r="I81" s="5" t="s">
        <v>1356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">
      <c r="F82" s="5" t="s">
        <v>957</v>
      </c>
      <c r="G82" s="5" t="s">
        <v>1322</v>
      </c>
      <c r="H82" s="5" t="s">
        <v>1323</v>
      </c>
      <c r="I82" s="5" t="s">
        <v>1350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">
      <c r="F83" s="5" t="s">
        <v>134</v>
      </c>
      <c r="G83" s="5" t="s">
        <v>1184</v>
      </c>
      <c r="H83" s="5" t="s">
        <v>1154</v>
      </c>
      <c r="I83" s="5" t="s">
        <v>1356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">
      <c r="F84" s="5" t="s">
        <v>18</v>
      </c>
      <c r="G84" s="5" t="s">
        <v>1191</v>
      </c>
      <c r="H84" s="5" t="s">
        <v>1266</v>
      </c>
      <c r="I84" s="5" t="s">
        <v>1357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">
      <c r="F85" s="5" t="s">
        <v>1398</v>
      </c>
      <c r="G85" s="5" t="s">
        <v>1399</v>
      </c>
      <c r="H85" s="5" t="s">
        <v>1266</v>
      </c>
      <c r="I85" s="5" t="s">
        <v>1357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">
      <c r="F86" s="5" t="s">
        <v>536</v>
      </c>
      <c r="G86" s="5" t="s">
        <v>1267</v>
      </c>
      <c r="H86" s="5" t="s">
        <v>1266</v>
      </c>
      <c r="I86" s="5" t="s">
        <v>1357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">
      <c r="F87" s="5" t="s">
        <v>25</v>
      </c>
      <c r="G87" s="5" t="s">
        <v>1215</v>
      </c>
      <c r="H87" s="5" t="s">
        <v>1266</v>
      </c>
      <c r="I87" s="5" t="s">
        <v>1357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">
      <c r="F88" s="5" t="s">
        <v>1400</v>
      </c>
      <c r="G88" s="5" t="s">
        <v>1401</v>
      </c>
      <c r="H88" s="5" t="s">
        <v>1266</v>
      </c>
      <c r="I88" s="5" t="s">
        <v>1357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">
      <c r="F89" s="5" t="s">
        <v>195</v>
      </c>
      <c r="G89" s="5" t="s">
        <v>1268</v>
      </c>
      <c r="H89" s="5" t="s">
        <v>1266</v>
      </c>
      <c r="I89" s="5" t="s">
        <v>1357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">
      <c r="F90" s="5" t="s">
        <v>234</v>
      </c>
      <c r="G90" s="5" t="s">
        <v>1218</v>
      </c>
      <c r="H90" s="5" t="s">
        <v>1266</v>
      </c>
      <c r="I90" s="5" t="s">
        <v>1357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">
      <c r="F91" s="5" t="s">
        <v>253</v>
      </c>
      <c r="G91" s="5" t="s">
        <v>1225</v>
      </c>
      <c r="H91" s="5" t="s">
        <v>1266</v>
      </c>
      <c r="I91" s="5" t="s">
        <v>1357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">
      <c r="F92" s="5" t="s">
        <v>229</v>
      </c>
      <c r="G92" s="5" t="s">
        <v>1402</v>
      </c>
      <c r="H92" s="5" t="s">
        <v>1266</v>
      </c>
      <c r="I92" s="5" t="s">
        <v>1357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">
      <c r="F93" s="5" t="s">
        <v>171</v>
      </c>
      <c r="G93" s="5" t="s">
        <v>1231</v>
      </c>
      <c r="H93" s="5" t="s">
        <v>1266</v>
      </c>
      <c r="I93" s="5" t="s">
        <v>1357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">
      <c r="F94" s="5" t="s">
        <v>359</v>
      </c>
      <c r="G94" s="5" t="s">
        <v>1234</v>
      </c>
      <c r="H94" s="5" t="s">
        <v>1266</v>
      </c>
      <c r="I94" s="5" t="s">
        <v>1357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">
      <c r="F95" s="5" t="s">
        <v>346</v>
      </c>
      <c r="G95" s="5" t="s">
        <v>1237</v>
      </c>
      <c r="H95" s="5" t="s">
        <v>1266</v>
      </c>
      <c r="I95" s="5" t="s">
        <v>1357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">
      <c r="F96" s="5" t="s">
        <v>273</v>
      </c>
      <c r="G96" s="5" t="s">
        <v>1240</v>
      </c>
      <c r="H96" s="5" t="s">
        <v>1266</v>
      </c>
      <c r="I96" s="5" t="s">
        <v>1357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">
      <c r="F97" s="5" t="s">
        <v>283</v>
      </c>
      <c r="G97" s="5" t="s">
        <v>1403</v>
      </c>
      <c r="H97" s="5" t="s">
        <v>1266</v>
      </c>
      <c r="I97" s="5" t="s">
        <v>1357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">
      <c r="F98" s="5" t="s">
        <v>1404</v>
      </c>
      <c r="G98" s="5" t="s">
        <v>1405</v>
      </c>
      <c r="H98" s="5" t="s">
        <v>1406</v>
      </c>
      <c r="I98" s="5" t="s">
        <v>1361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">
      <c r="F99" s="5" t="s">
        <v>443</v>
      </c>
      <c r="G99" s="5" t="s">
        <v>1407</v>
      </c>
      <c r="H99" s="5" t="s">
        <v>1406</v>
      </c>
      <c r="I99" s="5" t="s">
        <v>1361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">
      <c r="F100" s="5" t="s">
        <v>468</v>
      </c>
      <c r="G100" s="5" t="s">
        <v>1408</v>
      </c>
      <c r="H100" s="5" t="s">
        <v>1406</v>
      </c>
      <c r="I100" s="5" t="s">
        <v>1361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">
      <c r="F101" s="5" t="s">
        <v>43</v>
      </c>
      <c r="G101" s="5" t="s">
        <v>1409</v>
      </c>
      <c r="H101" s="5" t="s">
        <v>1406</v>
      </c>
      <c r="I101" s="5" t="s">
        <v>1361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8" location="'Tập đoàn'!A1" display="Tập đoàn" xr:uid="{19F9448B-A12D-47F1-A03A-17D6BF3E8DC3}"/>
    <hyperlink ref="A10" location="'Công ty'!A1" display="Danh mục công ty" xr:uid="{50884940-CA04-424C-83BE-B55CDD357CEA}"/>
    <hyperlink ref="A12" location="TTCty!A1" display="Thông tin công ty" xr:uid="{2966E8CC-AEBE-409D-9E81-23B2D3304730}"/>
    <hyperlink ref="A14" location="TKKT!A1" display="Tài khoản kế toán" xr:uid="{6B6BDCD3-3B6F-464C-B5BC-1CB555D2602A}"/>
    <hyperlink ref="A16" location="BCTC!A1" display="Chỉ tiêu báo cáo" xr:uid="{57240C0F-7A2A-4619-80FF-8FB5D86BE951}"/>
    <hyperlink ref="A18" location="CTTM!A1" display="Chỉ tiêu thuyết minh" xr:uid="{EA94782A-DB05-4929-9CC2-341F49D6FB75}"/>
    <hyperlink ref="A20" location="'Map mã'!A1" display="Map chỉ tiêu BC-TM" xr:uid="{414CE42F-E222-4FFF-8E08-E14408B50AA2}"/>
    <hyperlink ref="A22" location="'Dòng tiền'!A1" display="Chỉ tiêu dòng tiền" xr:uid="{45C4EC4C-6378-436C-9232-29D98E73D735}"/>
    <hyperlink ref="A24" location="'Vốn vay'!A1" display="Phân loại vốn vay" xr:uid="{79152087-BA95-45BF-ACD7-D9D39EC312A0}"/>
    <hyperlink ref="A26" location="Khác!A1" display="Danh mục khác" xr:uid="{89CE611D-D843-4780-97B7-C9DB375056B2}"/>
    <hyperlink ref="A28" location="'✅'!A1" display="Tùy chọn" xr:uid="{C58EF634-FDF2-4567-96DD-8A67C33AD7E8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workbookViewId="0"/>
  </sheetViews>
  <sheetFormatPr defaultRowHeight="13" x14ac:dyDescent="0.3"/>
  <cols>
    <col min="1" max="1" width="27.3984375" style="4" customWidth="1"/>
    <col min="2" max="2" width="9.09765625" customWidth="1"/>
    <col min="3" max="3" width="10.59765625" customWidth="1"/>
    <col min="4" max="4" width="4.296875" customWidth="1"/>
    <col min="5" max="5" width="10.59765625" customWidth="1"/>
    <col min="6" max="6" width="4.296875" customWidth="1"/>
    <col min="7" max="7" width="7.59765625" customWidth="1"/>
    <col min="8" max="8" width="40.59765625" customWidth="1"/>
    <col min="9" max="9" width="40.3984375" customWidth="1"/>
    <col min="10" max="10" width="9.09765625" customWidth="1"/>
    <col min="11" max="21" width="8" customWidth="1"/>
    <col min="22" max="32" width="8.09765625" customWidth="1"/>
    <col min="33" max="33" width="9.09765625" customWidth="1"/>
  </cols>
  <sheetData>
    <row r="1" spans="1:9" x14ac:dyDescent="0.3">
      <c r="A1" s="21" t="str">
        <f>'✅'!A1</f>
        <v>𝓣𝓐𝓢𝓒𝓞</v>
      </c>
    </row>
    <row r="2" spans="1:9" x14ac:dyDescent="0.3">
      <c r="A2" s="21"/>
    </row>
    <row r="3" spans="1:9" x14ac:dyDescent="0.3">
      <c r="A3" s="21"/>
      <c r="B3" s="1"/>
      <c r="H3" t="s">
        <v>1410</v>
      </c>
    </row>
    <row r="4" spans="1:9" x14ac:dyDescent="0.3">
      <c r="A4" s="21"/>
      <c r="C4" t="s">
        <v>610</v>
      </c>
      <c r="E4" t="s">
        <v>610</v>
      </c>
    </row>
    <row r="5" spans="1:9" x14ac:dyDescent="0.3">
      <c r="A5" s="3" t="str">
        <f>Công_ty!A5</f>
        <v>BCTC hợp nhất</v>
      </c>
      <c r="C5" s="12" t="s">
        <v>1411</v>
      </c>
      <c r="D5" t="s">
        <v>1412</v>
      </c>
      <c r="E5" s="12" t="s">
        <v>1261</v>
      </c>
      <c r="F5" t="s">
        <v>1413</v>
      </c>
      <c r="G5" t="s">
        <v>1345</v>
      </c>
      <c r="H5" t="s">
        <v>1414</v>
      </c>
      <c r="I5" s="12" t="s">
        <v>1262</v>
      </c>
    </row>
    <row r="6" spans="1:9" x14ac:dyDescent="0.3">
      <c r="C6" s="5" t="s">
        <v>1193</v>
      </c>
      <c r="D6">
        <f>IF(Map_mã!$C6&lt;&gt;"",COUNTIFS(Map_mã!$C$6:$C$128,Map_mã!$C6),0)</f>
        <v>2</v>
      </c>
      <c r="E6" s="5" t="s">
        <v>18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">
      <c r="C7" s="5" t="s">
        <v>1193</v>
      </c>
      <c r="D7">
        <f>IF(Map_mã!$C7&lt;&gt;"",COUNTIFS(Map_mã!$C$6:$C$128,Map_mã!$C7),0)</f>
        <v>2</v>
      </c>
      <c r="E7" s="5" t="s">
        <v>1398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">
      <c r="A8" s="7" t="s">
        <v>13</v>
      </c>
      <c r="C8" s="5" t="s">
        <v>1202</v>
      </c>
      <c r="D8">
        <f>IF(Map_mã!$C8&lt;&gt;"",COUNTIFS(Map_mã!$C$6:$C$128,Map_mã!$C8),0)</f>
        <v>1</v>
      </c>
      <c r="E8" s="5" t="s">
        <v>536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">
      <c r="C9" s="5" t="s">
        <v>1216</v>
      </c>
      <c r="D9">
        <f>IF(Map_mã!$C9&lt;&gt;"",COUNTIFS(Map_mã!$C$6:$C$128,Map_mã!$C9),0)</f>
        <v>3</v>
      </c>
      <c r="E9" s="5" t="s">
        <v>25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">
      <c r="A10" s="7" t="s">
        <v>20</v>
      </c>
      <c r="C10" s="5" t="s">
        <v>1216</v>
      </c>
      <c r="D10">
        <f>IF(Map_mã!$C10&lt;&gt;"",COUNTIFS(Map_mã!$C$6:$C$128,Map_mã!$C10),0)</f>
        <v>3</v>
      </c>
      <c r="E10" s="5" t="s">
        <v>1400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">
      <c r="C11" s="5" t="s">
        <v>1216</v>
      </c>
      <c r="D11">
        <f>IF(Map_mã!$C11&lt;&gt;"",COUNTIFS(Map_mã!$C$6:$C$128,Map_mã!$C11),0)</f>
        <v>3</v>
      </c>
      <c r="E11" s="5" t="s">
        <v>283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">
      <c r="A12" s="7" t="s">
        <v>27</v>
      </c>
      <c r="C12" s="5" t="s">
        <v>1199</v>
      </c>
      <c r="D12">
        <f>IF(Map_mã!$C12&lt;&gt;"",COUNTIFS(Map_mã!$C$6:$C$128,Map_mã!$C12),0)</f>
        <v>1</v>
      </c>
      <c r="E12" s="5" t="s">
        <v>195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">
      <c r="C13" s="5" t="s">
        <v>1219</v>
      </c>
      <c r="D13">
        <f>IF(Map_mã!$C13&lt;&gt;"",COUNTIFS(Map_mã!$C$6:$C$128,Map_mã!$C13),0)</f>
        <v>1</v>
      </c>
      <c r="E13" s="5" t="s">
        <v>234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">
      <c r="A14" s="7" t="s">
        <v>34</v>
      </c>
      <c r="C14" s="5" t="s">
        <v>1222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">
      <c r="C15" s="5" t="s">
        <v>1226</v>
      </c>
      <c r="D15">
        <f>IF(Map_mã!$C15&lt;&gt;"",COUNTIFS(Map_mã!$C$6:$C$128,Map_mã!$C15),0)</f>
        <v>2</v>
      </c>
      <c r="E15" s="5" t="s">
        <v>253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">
      <c r="A16" s="7" t="s">
        <v>41</v>
      </c>
      <c r="C16" s="5" t="s">
        <v>1226</v>
      </c>
      <c r="D16">
        <f>IF(Map_mã!$C16&lt;&gt;"",COUNTIFS(Map_mã!$C$6:$C$128,Map_mã!$C16),0)</f>
        <v>2</v>
      </c>
      <c r="E16" s="5" t="s">
        <v>283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">
      <c r="C17" s="5" t="s">
        <v>1229</v>
      </c>
      <c r="D17">
        <f>IF(Map_mã!$C17&lt;&gt;"",COUNTIFS(Map_mã!$C$6:$C$128,Map_mã!$C17),0)</f>
        <v>2</v>
      </c>
      <c r="E17" s="5" t="s">
        <v>229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">
      <c r="A18" s="7" t="s">
        <v>48</v>
      </c>
      <c r="C18" s="5" t="s">
        <v>1229</v>
      </c>
      <c r="D18">
        <f>IF(Map_mã!$C18&lt;&gt;"",COUNTIFS(Map_mã!$C$6:$C$128,Map_mã!$C18),0)</f>
        <v>2</v>
      </c>
      <c r="E18" s="5" t="s">
        <v>283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">
      <c r="C19" s="5" t="s">
        <v>1232</v>
      </c>
      <c r="D19">
        <f>IF(Map_mã!$C19&lt;&gt;"",COUNTIFS(Map_mã!$C$6:$C$128,Map_mã!$C19),0)</f>
        <v>1</v>
      </c>
      <c r="E19" s="5" t="s">
        <v>171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">
      <c r="A20" s="6" t="s">
        <v>49</v>
      </c>
      <c r="C20" s="5" t="s">
        <v>1235</v>
      </c>
      <c r="D20">
        <f>IF(Map_mã!$C20&lt;&gt;"",COUNTIFS(Map_mã!$C$6:$C$128,Map_mã!$C20),0)</f>
        <v>1</v>
      </c>
      <c r="E20" s="5" t="s">
        <v>359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">
      <c r="C21" s="5" t="s">
        <v>1238</v>
      </c>
      <c r="D21">
        <f>IF(Map_mã!$C21&lt;&gt;"",COUNTIFS(Map_mã!$C$6:$C$128,Map_mã!$C21),0)</f>
        <v>1</v>
      </c>
      <c r="E21" s="5" t="s">
        <v>346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">
      <c r="A22" s="7" t="s">
        <v>50</v>
      </c>
      <c r="C22" s="5" t="s">
        <v>1241</v>
      </c>
      <c r="D22">
        <f>IF(Map_mã!$C22&lt;&gt;"",COUNTIFS(Map_mã!$C$6:$C$128,Map_mã!$C22),0)</f>
        <v>1</v>
      </c>
      <c r="E22" s="5" t="s">
        <v>273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">
      <c r="C23" s="5" t="s">
        <v>1269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">
      <c r="A24" s="7" t="s">
        <v>51</v>
      </c>
      <c r="C24" s="5" t="s">
        <v>1248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">
      <c r="C25" s="5" t="s">
        <v>801</v>
      </c>
      <c r="D25">
        <f>IF(Map_mã!$C25&lt;&gt;"",COUNTIFS(Map_mã!$C$6:$C$128,Map_mã!$C25),0)</f>
        <v>1</v>
      </c>
      <c r="E25" s="5" t="s">
        <v>1272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">
      <c r="A26" s="7" t="s">
        <v>52</v>
      </c>
      <c r="C26" s="5" t="s">
        <v>805</v>
      </c>
      <c r="D26">
        <f>IF(Map_mã!$C26&lt;&gt;"",COUNTIFS(Map_mã!$C$6:$C$128,Map_mã!$C26),0)</f>
        <v>1</v>
      </c>
      <c r="E26" s="5" t="s">
        <v>1272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">
      <c r="C27" s="5" t="s">
        <v>809</v>
      </c>
      <c r="D27">
        <f>IF(Map_mã!$C27&lt;&gt;"",COUNTIFS(Map_mã!$C$6:$C$128,Map_mã!$C27),0)</f>
        <v>1</v>
      </c>
      <c r="E27" s="5" t="s">
        <v>1229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">
      <c r="A28" s="7" t="s">
        <v>53</v>
      </c>
      <c r="C28" s="5" t="s">
        <v>969</v>
      </c>
      <c r="D28">
        <f>IF(Map_mã!$C28&lt;&gt;"",COUNTIFS(Map_mã!$C$6:$C$128,Map_mã!$C28),0)</f>
        <v>1</v>
      </c>
      <c r="E28" s="5" t="s">
        <v>1274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">
      <c r="C29" s="5" t="s">
        <v>813</v>
      </c>
      <c r="D29">
        <f>IF(Map_mã!$C29&lt;&gt;"",COUNTIFS(Map_mã!$C$6:$C$128,Map_mã!$C29),0)</f>
        <v>1</v>
      </c>
      <c r="E29" s="5" t="s">
        <v>1199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">
      <c r="C30" s="5" t="s">
        <v>844</v>
      </c>
      <c r="D30">
        <f>IF(Map_mã!$C30&lt;&gt;"",COUNTIFS(Map_mã!$C$6:$C$128,Map_mã!$C30),0)</f>
        <v>2</v>
      </c>
      <c r="E30" s="5" t="s">
        <v>1232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">
      <c r="C31" s="5" t="s">
        <v>844</v>
      </c>
      <c r="D31">
        <f>IF(Map_mã!$C31&lt;&gt;"",COUNTIFS(Map_mã!$C$6:$C$128,Map_mã!$C31),0)</f>
        <v>2</v>
      </c>
      <c r="E31" s="5" t="s">
        <v>1365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">
      <c r="C32" s="5" t="s">
        <v>1019</v>
      </c>
      <c r="D32">
        <f>IF(Map_mã!$C32&lt;&gt;"",COUNTIFS(Map_mã!$C$6:$C$128,Map_mã!$C32),0)</f>
        <v>2</v>
      </c>
      <c r="E32" s="5" t="s">
        <v>1276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">
      <c r="C33" s="5" t="s">
        <v>1019</v>
      </c>
      <c r="D33">
        <f>IF(Map_mã!$C33&lt;&gt;"",COUNTIFS(Map_mã!$C$6:$C$128,Map_mã!$C33),0)</f>
        <v>2</v>
      </c>
      <c r="E33" s="5" t="s">
        <v>1369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">
      <c r="C34" s="5" t="s">
        <v>106</v>
      </c>
      <c r="D34">
        <f>IF(Map_mã!$C34&lt;&gt;"",COUNTIFS(Map_mã!$C$6:$C$128,Map_mã!$C34),0)</f>
        <v>1</v>
      </c>
      <c r="E34" s="5" t="s">
        <v>1277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">
      <c r="C35" s="5" t="s">
        <v>1087</v>
      </c>
      <c r="D35">
        <f>IF(Map_mã!$C35&lt;&gt;"",COUNTIFS(Map_mã!$C$6:$C$128,Map_mã!$C35),0)</f>
        <v>1</v>
      </c>
      <c r="E35" s="5" t="s">
        <v>1278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">
      <c r="C36" s="5" t="s">
        <v>834</v>
      </c>
      <c r="D36">
        <f>IF(Map_mã!$C36&lt;&gt;"",COUNTIFS(Map_mã!$C$6:$C$128,Map_mã!$C36),0)</f>
        <v>1</v>
      </c>
      <c r="E36" s="5" t="s">
        <v>1279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">
      <c r="C37" s="5" t="s">
        <v>858</v>
      </c>
      <c r="D37">
        <f>IF(Map_mã!$C37&lt;&gt;"",COUNTIFS(Map_mã!$C$6:$C$128,Map_mã!$C37),0)</f>
        <v>2</v>
      </c>
      <c r="E37" s="5" t="s">
        <v>1280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">
      <c r="C38" s="5" t="s">
        <v>858</v>
      </c>
      <c r="D38">
        <f>IF(Map_mã!$C38&lt;&gt;"",COUNTIFS(Map_mã!$C$6:$C$128,Map_mã!$C38),0)</f>
        <v>2</v>
      </c>
      <c r="E38" s="5" t="s">
        <v>1373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">
      <c r="C39" s="5" t="s">
        <v>977</v>
      </c>
      <c r="D39">
        <f>IF(Map_mã!$C39&lt;&gt;"",COUNTIFS(Map_mã!$C$6:$C$128,Map_mã!$C39),0)</f>
        <v>1</v>
      </c>
      <c r="E39" s="5" t="s">
        <v>1282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">
      <c r="C40" s="5" t="s">
        <v>532</v>
      </c>
      <c r="D40">
        <f>IF(Map_mã!$C40&lt;&gt;"",COUNTIFS(Map_mã!$C$6:$C$128,Map_mã!$C40),0)</f>
        <v>1</v>
      </c>
      <c r="E40" s="5" t="s">
        <v>1284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">
      <c r="C41" s="5" t="s">
        <v>897</v>
      </c>
      <c r="D41">
        <f>IF(Map_mã!$C41&lt;&gt;"",COUNTIFS(Map_mã!$C$6:$C$128,Map_mã!$C41),0)</f>
        <v>1</v>
      </c>
      <c r="E41" s="5" t="s">
        <v>1285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">
      <c r="C42" s="5" t="s">
        <v>985</v>
      </c>
      <c r="D42">
        <f>IF(Map_mã!$C42&lt;&gt;"",COUNTIFS(Map_mã!$C$6:$C$128,Map_mã!$C42),0)</f>
        <v>1</v>
      </c>
      <c r="E42" s="5" t="s">
        <v>1286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">
      <c r="C43" s="5" t="s">
        <v>86</v>
      </c>
      <c r="D43">
        <f>IF(Map_mã!$C43&lt;&gt;"",COUNTIFS(Map_mã!$C$6:$C$128,Map_mã!$C43),0)</f>
        <v>1</v>
      </c>
      <c r="E43" s="5" t="s">
        <v>844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">
      <c r="C44" s="5" t="s">
        <v>900</v>
      </c>
      <c r="D44">
        <f>IF(Map_mã!$C44&lt;&gt;"",COUNTIFS(Map_mã!$C$6:$C$128,Map_mã!$C44),0)</f>
        <v>1</v>
      </c>
      <c r="E44" s="5" t="s">
        <v>1287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">
      <c r="C45" s="5" t="s">
        <v>905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">
      <c r="C46" s="5" t="s">
        <v>910</v>
      </c>
      <c r="D46">
        <f>IF(Map_mã!$C46&lt;&gt;"",COUNTIFS(Map_mã!$C$6:$C$128,Map_mã!$C46),0)</f>
        <v>1</v>
      </c>
      <c r="E46" s="5" t="s">
        <v>1269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">
      <c r="C47" s="5" t="s">
        <v>849</v>
      </c>
      <c r="D47">
        <f>IF(Map_mã!$C47&lt;&gt;"",COUNTIFS(Map_mã!$C$6:$C$128,Map_mã!$C47),0)</f>
        <v>2</v>
      </c>
      <c r="E47" s="5" t="s">
        <v>1235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">
      <c r="C48" s="5" t="s">
        <v>849</v>
      </c>
      <c r="D48">
        <f>IF(Map_mã!$C48&lt;&gt;"",COUNTIFS(Map_mã!$C$6:$C$128,Map_mã!$C48),0)</f>
        <v>2</v>
      </c>
      <c r="E48" s="5" t="s">
        <v>1367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">
      <c r="C49" s="5" t="s">
        <v>930</v>
      </c>
      <c r="D49">
        <f>IF(Map_mã!$C49&lt;&gt;"",COUNTIFS(Map_mã!$C$6:$C$128,Map_mã!$C49),0)</f>
        <v>2</v>
      </c>
      <c r="E49" s="5" t="s">
        <v>1291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">
      <c r="C50" s="5" t="s">
        <v>930</v>
      </c>
      <c r="D50">
        <f>IF(Map_mã!$C50&lt;&gt;"",COUNTIFS(Map_mã!$C$6:$C$128,Map_mã!$C50),0)</f>
        <v>2</v>
      </c>
      <c r="E50" s="5" t="s">
        <v>1371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">
      <c r="C51" s="5" t="s">
        <v>865</v>
      </c>
      <c r="D51">
        <f>IF(Map_mã!$C51&lt;&gt;"",COUNTIFS(Map_mã!$C$6:$C$128,Map_mã!$C51),0)</f>
        <v>1</v>
      </c>
      <c r="E51" s="5" t="s">
        <v>1292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">
      <c r="C52" s="5" t="s">
        <v>862</v>
      </c>
      <c r="D52">
        <f>IF(Map_mã!$C52&lt;&gt;"",COUNTIFS(Map_mã!$C$6:$C$128,Map_mã!$C52),0)</f>
        <v>1</v>
      </c>
      <c r="E52" s="5" t="s">
        <v>1292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">
      <c r="C53" s="5" t="s">
        <v>830</v>
      </c>
      <c r="D53">
        <f>IF(Map_mã!$C53&lt;&gt;"",COUNTIFS(Map_mã!$C$6:$C$128,Map_mã!$C53),0)</f>
        <v>1</v>
      </c>
      <c r="E53" s="5" t="s">
        <v>1293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">
      <c r="C54" s="5" t="s">
        <v>873</v>
      </c>
      <c r="D54">
        <f>IF(Map_mã!$C54&lt;&gt;"",COUNTIFS(Map_mã!$C$6:$C$128,Map_mã!$C54),0)</f>
        <v>2</v>
      </c>
      <c r="E54" s="5" t="s">
        <v>1294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">
      <c r="C55" s="5" t="s">
        <v>873</v>
      </c>
      <c r="D55">
        <f>IF(Map_mã!$C55&lt;&gt;"",COUNTIFS(Map_mã!$C$6:$C$128,Map_mã!$C55),0)</f>
        <v>2</v>
      </c>
      <c r="E55" s="5" t="s">
        <v>1374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">
      <c r="C56" s="5" t="s">
        <v>981</v>
      </c>
      <c r="D56">
        <f>IF(Map_mã!$C56&lt;&gt;"",COUNTIFS(Map_mã!$C$6:$C$128,Map_mã!$C56),0)</f>
        <v>1</v>
      </c>
      <c r="E56" s="5" t="s">
        <v>1296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">
      <c r="C57" s="5" t="s">
        <v>928</v>
      </c>
      <c r="D57">
        <f>IF(Map_mã!$C57&lt;&gt;"",COUNTIFS(Map_mã!$C$6:$C$128,Map_mã!$C57),0)</f>
        <v>2</v>
      </c>
      <c r="E57" s="5" t="s">
        <v>1377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">
      <c r="C58" s="5" t="s">
        <v>928</v>
      </c>
      <c r="D58">
        <f>IF(Map_mã!$C58&lt;&gt;"",COUNTIFS(Map_mã!$C$6:$C$128,Map_mã!$C58),0)</f>
        <v>2</v>
      </c>
      <c r="E58" s="5" t="s">
        <v>1379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">
      <c r="C59" s="5" t="s">
        <v>938</v>
      </c>
      <c r="D59">
        <f>IF(Map_mã!$C59&lt;&gt;"",COUNTIFS(Map_mã!$C$6:$C$128,Map_mã!$C59),0)</f>
        <v>1</v>
      </c>
      <c r="E59" s="5" t="s">
        <v>1298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">
      <c r="C60" s="5" t="s">
        <v>932</v>
      </c>
      <c r="D60">
        <f>IF(Map_mã!$C60&lt;&gt;"",COUNTIFS(Map_mã!$C$6:$C$128,Map_mã!$C60),0)</f>
        <v>1</v>
      </c>
      <c r="E60" s="5" t="s">
        <v>801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">
      <c r="C61" s="5" t="s">
        <v>942</v>
      </c>
      <c r="D61">
        <f>IF(Map_mã!$C61&lt;&gt;"",COUNTIFS(Map_mã!$C$6:$C$128,Map_mã!$C61),0)</f>
        <v>1</v>
      </c>
      <c r="E61" s="5" t="s">
        <v>805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">
      <c r="C62" s="5" t="s">
        <v>115</v>
      </c>
      <c r="D62">
        <f>IF(Map_mã!$C62&lt;&gt;"",COUNTIFS(Map_mã!$C$6:$C$128,Map_mã!$C62),0)</f>
        <v>2</v>
      </c>
      <c r="E62" s="5" t="s">
        <v>1381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">
      <c r="C63" s="5" t="s">
        <v>115</v>
      </c>
      <c r="D63">
        <f>IF(Map_mã!$C63&lt;&gt;"",COUNTIFS(Map_mã!$C$6:$C$128,Map_mã!$C63),0)</f>
        <v>2</v>
      </c>
      <c r="E63" s="5" t="s">
        <v>1383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">
      <c r="C64" s="5" t="s">
        <v>129</v>
      </c>
      <c r="D64">
        <f>IF(Map_mã!$C64&lt;&gt;"",COUNTIFS(Map_mã!$C$6:$C$128,Map_mã!$C64),0)</f>
        <v>1</v>
      </c>
      <c r="E64" s="5" t="s">
        <v>1302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">
      <c r="C65" s="5" t="s">
        <v>953</v>
      </c>
      <c r="D65">
        <f>IF(Map_mã!$C65&lt;&gt;"",COUNTIFS(Map_mã!$C$6:$C$128,Map_mã!$C65),0)</f>
        <v>1</v>
      </c>
      <c r="E65" s="5" t="s">
        <v>809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">
      <c r="C66" s="5" t="s">
        <v>949</v>
      </c>
      <c r="D66">
        <f>IF(Map_mã!$C66&lt;&gt;"",COUNTIFS(Map_mã!$C$6:$C$128,Map_mã!$C66),0)</f>
        <v>1</v>
      </c>
      <c r="E66" s="5" t="s">
        <v>969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">
      <c r="C67" s="5" t="s">
        <v>909</v>
      </c>
      <c r="D67">
        <f>IF(Map_mã!$C67&lt;&gt;"",COUNTIFS(Map_mã!$C$6:$C$128,Map_mã!$C67),0)</f>
        <v>1</v>
      </c>
      <c r="E67" s="5" t="s">
        <v>1306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">
      <c r="C68" s="5" t="s">
        <v>992</v>
      </c>
      <c r="D68">
        <f>IF(Map_mã!$C68&lt;&gt;"",COUNTIFS(Map_mã!$C$6:$C$128,Map_mã!$C68),0)</f>
        <v>1</v>
      </c>
      <c r="E68" s="5" t="s">
        <v>1308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">
      <c r="C69" s="5" t="s">
        <v>957</v>
      </c>
      <c r="D69">
        <f>IF(Map_mã!$C69&lt;&gt;"",COUNTIFS(Map_mã!$C$6:$C$128,Map_mã!$C69),0)</f>
        <v>1</v>
      </c>
      <c r="E69" s="5" t="s">
        <v>1222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">
      <c r="C70" s="5" t="s">
        <v>134</v>
      </c>
      <c r="D70">
        <f>IF(Map_mã!$C70&lt;&gt;"",COUNTIFS(Map_mã!$C$6:$C$128,Map_mã!$C70),0)</f>
        <v>1</v>
      </c>
      <c r="E70" s="5" t="s">
        <v>1244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">
      <c r="C71" s="5" t="s">
        <v>960</v>
      </c>
      <c r="D71">
        <f>IF(Map_mã!$C71&lt;&gt;"",COUNTIFS(Map_mã!$C$6:$C$128,Map_mã!$C71),0)</f>
        <v>1</v>
      </c>
      <c r="E71" s="5" t="s">
        <v>1226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">
      <c r="C72" s="5" t="s">
        <v>973</v>
      </c>
      <c r="D72">
        <f>IF(Map_mã!$C72&lt;&gt;"",COUNTIFS(Map_mã!$C$6:$C$128,Map_mã!$C72),0)</f>
        <v>1</v>
      </c>
      <c r="E72" s="5" t="s">
        <v>1310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">
      <c r="C73" s="5" t="s">
        <v>817</v>
      </c>
      <c r="D73">
        <f>IF(Map_mã!$C73&lt;&gt;"",COUNTIFS(Map_mã!$C$6:$C$128,Map_mã!$C73),0)</f>
        <v>1</v>
      </c>
      <c r="E73" s="5" t="s">
        <v>1219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">
      <c r="C74" s="5" t="s">
        <v>996</v>
      </c>
      <c r="D74">
        <f>IF(Map_mã!$C74&lt;&gt;"",COUNTIFS(Map_mã!$C$6:$C$128,Map_mã!$C74),0)</f>
        <v>1</v>
      </c>
      <c r="E74" s="5" t="s">
        <v>1019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">
      <c r="C75" s="5" t="s">
        <v>1001</v>
      </c>
      <c r="D75">
        <f>IF(Map_mã!$C75&lt;&gt;"",COUNTIFS(Map_mã!$C$6:$C$128,Map_mã!$C75),0)</f>
        <v>1</v>
      </c>
      <c r="E75" s="5" t="s">
        <v>909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">
      <c r="C76" s="5" t="s">
        <v>904</v>
      </c>
      <c r="D76">
        <f>IF(Map_mã!$C76&lt;&gt;"",COUNTIFS(Map_mã!$C$6:$C$128,Map_mã!$C76),0)</f>
        <v>1</v>
      </c>
      <c r="E76" s="5" t="s">
        <v>1248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">
      <c r="C77" s="5" t="s">
        <v>887</v>
      </c>
      <c r="D77">
        <f>IF(Map_mã!$C77&lt;&gt;"",COUNTIFS(Map_mã!$C$6:$C$128,Map_mã!$C77),0)</f>
        <v>1</v>
      </c>
      <c r="E77" s="5" t="s">
        <v>1248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">
      <c r="C78" s="5" t="s">
        <v>1006</v>
      </c>
      <c r="D78">
        <f>IF(Map_mã!$C78&lt;&gt;"",COUNTIFS(Map_mã!$C$6:$C$128,Map_mã!$C78),0)</f>
        <v>1</v>
      </c>
      <c r="E78" s="5" t="s">
        <v>897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">
      <c r="C79" s="5" t="s">
        <v>18</v>
      </c>
      <c r="D79">
        <f>IF(Map_mã!$C79&lt;&gt;"",COUNTIFS(Map_mã!$C$6:$C$128,Map_mã!$C79),0)</f>
        <v>2</v>
      </c>
      <c r="E79" s="5" t="s">
        <v>919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">
      <c r="C80" s="5" t="s">
        <v>18</v>
      </c>
      <c r="D80">
        <f>IF(Map_mã!$C80&lt;&gt;"",COUNTIFS(Map_mã!$C$6:$C$128,Map_mã!$C80),0)</f>
        <v>2</v>
      </c>
      <c r="E80" s="5" t="s">
        <v>1385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">
      <c r="C81" s="5" t="s">
        <v>536</v>
      </c>
      <c r="D81">
        <f>IF(Map_mã!$C81&lt;&gt;"",COUNTIFS(Map_mã!$C$6:$C$128,Map_mã!$C81),0)</f>
        <v>2</v>
      </c>
      <c r="E81" s="5" t="s">
        <v>1314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">
      <c r="C82" s="5" t="s">
        <v>536</v>
      </c>
      <c r="D82">
        <f>IF(Map_mã!$C82&lt;&gt;"",COUNTIFS(Map_mã!$C$6:$C$128,Map_mã!$C82),0)</f>
        <v>2</v>
      </c>
      <c r="E82" s="5" t="s">
        <v>1389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">
      <c r="C83" s="5" t="s">
        <v>205</v>
      </c>
      <c r="D83">
        <f>IF(Map_mã!$C83&lt;&gt;"",COUNTIFS(Map_mã!$C$6:$C$128,Map_mã!$C83),0)</f>
        <v>1</v>
      </c>
      <c r="E83" s="5" t="s">
        <v>1287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">
      <c r="C84" s="5" t="s">
        <v>22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">
      <c r="C85" s="5" t="s">
        <v>316</v>
      </c>
      <c r="D85">
        <f>IF(Map_mã!$C85&lt;&gt;"",COUNTIFS(Map_mã!$C$6:$C$128,Map_mã!$C85),0)</f>
        <v>1</v>
      </c>
      <c r="E85" s="5" t="s">
        <v>1316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">
      <c r="C86" s="5" t="s">
        <v>438</v>
      </c>
      <c r="D86">
        <f>IF(Map_mã!$C86&lt;&gt;"",COUNTIFS(Map_mã!$C$6:$C$128,Map_mã!$C86),0)</f>
        <v>1</v>
      </c>
      <c r="E86" s="5" t="s">
        <v>1317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">
      <c r="C87" s="5" t="s">
        <v>478</v>
      </c>
      <c r="D87">
        <f>IF(Map_mã!$C87&lt;&gt;"",COUNTIFS(Map_mã!$C$6:$C$128,Map_mã!$C87),0)</f>
        <v>1</v>
      </c>
      <c r="E87" s="5" t="s">
        <v>1318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">
      <c r="C88" s="5" t="s">
        <v>278</v>
      </c>
      <c r="D88">
        <f>IF(Map_mã!$C88&lt;&gt;"",COUNTIFS(Map_mã!$C$6:$C$128,Map_mã!$C88),0)</f>
        <v>1</v>
      </c>
      <c r="E88" s="5" t="s">
        <v>1319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">
      <c r="C89" s="5" t="s">
        <v>541</v>
      </c>
      <c r="D89">
        <f>IF(Map_mã!$C89&lt;&gt;"",COUNTIFS(Map_mã!$C$6:$C$128,Map_mã!$C89),0)</f>
        <v>2</v>
      </c>
      <c r="E89" s="5" t="s">
        <v>1320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">
      <c r="C90" s="5" t="s">
        <v>541</v>
      </c>
      <c r="D90">
        <f>IF(Map_mã!$C90&lt;&gt;"",COUNTIFS(Map_mã!$C$6:$C$128,Map_mã!$C90),0)</f>
        <v>2</v>
      </c>
      <c r="E90" s="5" t="s">
        <v>1393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">
      <c r="C91" s="5" t="s">
        <v>25</v>
      </c>
      <c r="D91">
        <f>IF(Map_mã!$C91&lt;&gt;"",COUNTIFS(Map_mã!$C$6:$C$128,Map_mã!$C91),0)</f>
        <v>1</v>
      </c>
      <c r="E91" s="5" t="s">
        <v>86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">
      <c r="C92" s="5" t="s">
        <v>369</v>
      </c>
      <c r="D92">
        <f>IF(Map_mã!$C92&lt;&gt;"",COUNTIFS(Map_mã!$C$6:$C$128,Map_mã!$C92),0)</f>
        <v>1</v>
      </c>
      <c r="E92" s="5" t="s">
        <v>849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">
      <c r="C93" s="5" t="s">
        <v>239</v>
      </c>
      <c r="D93">
        <f>IF(Map_mã!$C93&lt;&gt;"",COUNTIFS(Map_mã!$C$6:$C$128,Map_mã!$C93),0)</f>
        <v>1</v>
      </c>
      <c r="E93" s="5" t="s">
        <v>957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">
      <c r="C94" s="5" t="s">
        <v>331</v>
      </c>
      <c r="D94">
        <f>IF(Map_mã!$C94&lt;&gt;"",COUNTIFS(Map_mã!$C$6:$C$128,Map_mã!$C94),0)</f>
        <v>1</v>
      </c>
      <c r="E94" s="5" t="s">
        <v>957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">
      <c r="C95" s="5" t="s">
        <v>428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">
      <c r="C96" s="5" t="s">
        <v>195</v>
      </c>
      <c r="D96">
        <f>IF(Map_mã!$C96&lt;&gt;"",COUNTIFS(Map_mã!$C$6:$C$128,Map_mã!$C96),0)</f>
        <v>2</v>
      </c>
      <c r="E96" s="5" t="s">
        <v>1324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">
      <c r="C97" s="5" t="s">
        <v>195</v>
      </c>
      <c r="D97">
        <f>IF(Map_mã!$C97&lt;&gt;"",COUNTIFS(Map_mã!$C$6:$C$128,Map_mã!$C97),0)</f>
        <v>2</v>
      </c>
      <c r="E97" s="5" t="s">
        <v>1387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">
      <c r="C98" s="5" t="s">
        <v>234</v>
      </c>
      <c r="D98">
        <f>IF(Map_mã!$C98&lt;&gt;"",COUNTIFS(Map_mã!$C$6:$C$128,Map_mã!$C98),0)</f>
        <v>2</v>
      </c>
      <c r="E98" s="5" t="s">
        <v>1325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">
      <c r="C99" s="5" t="s">
        <v>234</v>
      </c>
      <c r="D99">
        <f>IF(Map_mã!$C99&lt;&gt;"",COUNTIFS(Map_mã!$C$6:$C$128,Map_mã!$C99),0)</f>
        <v>2</v>
      </c>
      <c r="E99" s="5" t="s">
        <v>1391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">
      <c r="C100" s="5" t="s">
        <v>463</v>
      </c>
      <c r="D100">
        <f>IF(Map_mã!$C100&lt;&gt;"",COUNTIFS(Map_mã!$C$6:$C$128,Map_mã!$C100),0)</f>
        <v>1</v>
      </c>
      <c r="E100" s="5" t="s">
        <v>1327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">
      <c r="C101" s="5" t="s">
        <v>215</v>
      </c>
      <c r="D101">
        <f>IF(Map_mã!$C101&lt;&gt;"",COUNTIFS(Map_mã!$C$6:$C$128,Map_mã!$C101),0)</f>
        <v>1</v>
      </c>
      <c r="E101" s="5" t="s">
        <v>1317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">
      <c r="C102" s="5" t="s">
        <v>551</v>
      </c>
      <c r="D102">
        <f>IF(Map_mã!$C102&lt;&gt;"",COUNTIFS(Map_mã!$C$6:$C$128,Map_mã!$C102),0)</f>
        <v>1</v>
      </c>
      <c r="E102" s="5" t="s">
        <v>1317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">
      <c r="C103" s="5" t="s">
        <v>413</v>
      </c>
      <c r="D103">
        <f>IF(Map_mã!$C103&lt;&gt;"",COUNTIFS(Map_mã!$C$6:$C$128,Map_mã!$C103),0)</f>
        <v>1</v>
      </c>
      <c r="E103" s="5" t="s">
        <v>1328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">
      <c r="C104" s="5" t="s">
        <v>321</v>
      </c>
      <c r="D104">
        <f>IF(Map_mã!$C104&lt;&gt;"",COUNTIFS(Map_mã!$C$6:$C$128,Map_mã!$C104),0)</f>
        <v>2</v>
      </c>
      <c r="E104" s="5" t="s">
        <v>1329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">
      <c r="C105" s="5" t="s">
        <v>321</v>
      </c>
      <c r="D105">
        <f>IF(Map_mã!$C105&lt;&gt;"",COUNTIFS(Map_mã!$C$6:$C$128,Map_mã!$C105),0)</f>
        <v>2</v>
      </c>
      <c r="E105" s="5" t="s">
        <v>1394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">
      <c r="C106" s="5" t="s">
        <v>181</v>
      </c>
      <c r="D106">
        <f>IF(Map_mã!$C106&lt;&gt;"",COUNTIFS(Map_mã!$C$6:$C$128,Map_mã!$C106),0)</f>
        <v>1</v>
      </c>
      <c r="E106" s="5" t="s">
        <v>857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">
      <c r="C107" s="5" t="s">
        <v>258</v>
      </c>
      <c r="D107">
        <f>IF(Map_mã!$C107&lt;&gt;"",COUNTIFS(Map_mã!$C$6:$C$128,Map_mã!$C107),0)</f>
        <v>1</v>
      </c>
      <c r="E107" s="5" t="s">
        <v>857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">
      <c r="C108" s="5" t="s">
        <v>1148</v>
      </c>
      <c r="D108">
        <f>IF(Map_mã!$C108&lt;&gt;"",COUNTIFS(Map_mã!$C$6:$C$128,Map_mã!$C108),0)</f>
        <v>1</v>
      </c>
      <c r="E108" s="5" t="s">
        <v>957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">
      <c r="C109" s="5" t="s">
        <v>253</v>
      </c>
      <c r="D109">
        <f>IF(Map_mã!$C109&lt;&gt;"",COUNTIFS(Map_mã!$C$6:$C$128,Map_mã!$C109),0)</f>
        <v>1</v>
      </c>
      <c r="E109" s="5" t="s">
        <v>992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">
      <c r="C110" s="5" t="s">
        <v>229</v>
      </c>
      <c r="D110">
        <f>IF(Map_mã!$C110&lt;&gt;"",COUNTIFS(Map_mã!$C$6:$C$128,Map_mã!$C110),0)</f>
        <v>1</v>
      </c>
      <c r="E110" s="5" t="s">
        <v>930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">
      <c r="C111" s="5" t="s">
        <v>403</v>
      </c>
      <c r="D111">
        <f>IF(Map_mã!$C111&lt;&gt;"",COUNTIFS(Map_mã!$C$6:$C$128,Map_mã!$C111),0)</f>
        <v>1</v>
      </c>
      <c r="E111" s="5" t="s">
        <v>957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">
      <c r="C112" s="5" t="s">
        <v>602</v>
      </c>
      <c r="D112">
        <f>IF(Map_mã!$C112&lt;&gt;"",COUNTIFS(Map_mã!$C$6:$C$128,Map_mã!$C112),0)</f>
        <v>1</v>
      </c>
      <c r="E112" s="5" t="s">
        <v>1332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">
      <c r="C113" s="5" t="s">
        <v>607</v>
      </c>
      <c r="D113">
        <f>IF(Map_mã!$C113&lt;&gt;"",COUNTIFS(Map_mã!$C$6:$C$128,Map_mã!$C113),0)</f>
        <v>1</v>
      </c>
      <c r="E113" s="5" t="s">
        <v>1332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">
      <c r="C114" s="5" t="s">
        <v>336</v>
      </c>
      <c r="D114">
        <f>IF(Map_mã!$C114&lt;&gt;"",COUNTIFS(Map_mã!$C$6:$C$128,Map_mã!$C114),0)</f>
        <v>1</v>
      </c>
      <c r="E114" s="5" t="s">
        <v>1332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">
      <c r="C115" s="5" t="s">
        <v>341</v>
      </c>
      <c r="D115">
        <f>IF(Map_mã!$C115&lt;&gt;"",COUNTIFS(Map_mã!$C$6:$C$128,Map_mã!$C115),0)</f>
        <v>1</v>
      </c>
      <c r="E115" s="5" t="s">
        <v>1332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">
      <c r="C116" s="5" t="s">
        <v>311</v>
      </c>
      <c r="D116">
        <f>IF(Map_mã!$C116&lt;&gt;"",COUNTIFS(Map_mã!$C$6:$C$128,Map_mã!$C116),0)</f>
        <v>1</v>
      </c>
      <c r="E116" s="5" t="s">
        <v>1332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">
      <c r="C117" s="5" t="s">
        <v>492</v>
      </c>
      <c r="D117">
        <f>IF(Map_mã!$C117&lt;&gt;"",COUNTIFS(Map_mã!$C$6:$C$128,Map_mã!$C117),0)</f>
        <v>1</v>
      </c>
      <c r="E117" s="5" t="s">
        <v>1332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">
      <c r="C118" s="5" t="s">
        <v>1159</v>
      </c>
      <c r="D118">
        <f>IF(Map_mã!$C118&lt;&gt;"",COUNTIFS(Map_mã!$C$6:$C$128,Map_mã!$C118),0)</f>
        <v>1</v>
      </c>
      <c r="E118" s="5" t="s">
        <v>1332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">
      <c r="C119" s="5" t="s">
        <v>1162</v>
      </c>
      <c r="D119">
        <f>IF(Map_mã!$C119&lt;&gt;"",COUNTIFS(Map_mã!$C$6:$C$128,Map_mã!$C119),0)</f>
        <v>1</v>
      </c>
      <c r="E119" s="5" t="s">
        <v>1332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">
      <c r="C120" s="5" t="s">
        <v>1141</v>
      </c>
      <c r="D120">
        <f>IF(Map_mã!$C120&lt;&gt;"",COUNTIFS(Map_mã!$C$6:$C$128,Map_mã!$C120),0)</f>
        <v>1</v>
      </c>
      <c r="E120" s="5" t="s">
        <v>1332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">
      <c r="C121" s="5" t="s">
        <v>1144</v>
      </c>
      <c r="D121">
        <f>IF(Map_mã!$C121&lt;&gt;"",COUNTIFS(Map_mã!$C$6:$C$128,Map_mã!$C121),0)</f>
        <v>1</v>
      </c>
      <c r="E121" s="5" t="s">
        <v>1332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">
      <c r="C122" s="5" t="s">
        <v>1164</v>
      </c>
      <c r="D122">
        <f>IF(Map_mã!$C122&lt;&gt;"",COUNTIFS(Map_mã!$C$6:$C$128,Map_mã!$C122),0)</f>
        <v>1</v>
      </c>
      <c r="E122" s="5" t="s">
        <v>1332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">
      <c r="C123" s="5" t="s">
        <v>1180</v>
      </c>
      <c r="D123">
        <f>IF(Map_mã!$C123&lt;&gt;"",COUNTIFS(Map_mã!$C$6:$C$128,Map_mã!$C123),0)</f>
        <v>1</v>
      </c>
      <c r="E123" s="5" t="s">
        <v>1332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">
      <c r="C124" s="5" t="s">
        <v>1175</v>
      </c>
      <c r="D124">
        <f>IF(Map_mã!$C124&lt;&gt;"",COUNTIFS(Map_mã!$C$6:$C$128,Map_mã!$C124),0)</f>
        <v>1</v>
      </c>
      <c r="E124" s="5" t="s">
        <v>1332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">
      <c r="C125" s="5" t="s">
        <v>1169</v>
      </c>
      <c r="D125">
        <f>IF(Map_mã!$C125&lt;&gt;"",COUNTIFS(Map_mã!$C$6:$C$128,Map_mã!$C125),0)</f>
        <v>1</v>
      </c>
      <c r="E125" s="5" t="s">
        <v>1332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">
      <c r="C126" s="5" t="s">
        <v>1173</v>
      </c>
      <c r="D126">
        <f>IF(Map_mã!$C126&lt;&gt;"",COUNTIFS(Map_mã!$C$6:$C$128,Map_mã!$C126),0)</f>
        <v>1</v>
      </c>
      <c r="E126" s="5" t="s">
        <v>1332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">
      <c r="C127" s="5" t="s">
        <v>1183</v>
      </c>
      <c r="D127">
        <f>IF(Map_mã!$C127&lt;&gt;"",COUNTIFS(Map_mã!$C$6:$C$128,Map_mã!$C127),0)</f>
        <v>1</v>
      </c>
      <c r="E127" s="5" t="s">
        <v>134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">
      <c r="C128" s="5" t="s">
        <v>921</v>
      </c>
      <c r="D128">
        <f>IF(Map_mã!$C128&lt;&gt;"",COUNTIFS(Map_mã!$C$6:$C$128,Map_mã!$C128),0)</f>
        <v>1</v>
      </c>
      <c r="E128" s="5" t="s">
        <v>134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8" location="'Tập đoàn'!A1" display="Tập đoàn" xr:uid="{428908E7-E130-45D5-8B75-AF8BDC88E9EE}"/>
    <hyperlink ref="A10" location="'Công ty'!A1" display="Danh mục công ty" xr:uid="{9ED7A4FF-3106-4C8A-A74F-63D289535AF7}"/>
    <hyperlink ref="A12" location="TTCty!A1" display="Thông tin công ty" xr:uid="{917BA3A0-96DF-442B-9F03-E19CD468A7EA}"/>
    <hyperlink ref="A14" location="TKKT!A1" display="Tài khoản kế toán" xr:uid="{7CB58E8B-F24F-48B6-BC40-5BAEC74D3131}"/>
    <hyperlink ref="A16" location="BCTC!A1" display="Chỉ tiêu báo cáo" xr:uid="{1701F715-C683-4396-8F31-56643A0290B3}"/>
    <hyperlink ref="A18" location="CTTM!A1" display="Chỉ tiêu thuyết minh" xr:uid="{3F1A1740-D412-430A-9784-FA27A71D7A62}"/>
    <hyperlink ref="A20" location="'Map mã'!A1" display="Map chỉ tiêu BC-TM" xr:uid="{F555ABB4-D16D-4780-B543-A5219A2A61E2}"/>
    <hyperlink ref="A22" location="'Dòng tiền'!A1" display="Chỉ tiêu dòng tiền" xr:uid="{AE0BBC56-F971-41B6-BA79-30634D1F79BD}"/>
    <hyperlink ref="A24" location="'Vốn vay'!A1" display="Phân loại vốn vay" xr:uid="{3D966B76-F5D9-4207-8D0E-D60CE305C9EB}"/>
    <hyperlink ref="A26" location="Khác!A1" display="Danh mục khác" xr:uid="{8097CAE6-77AE-40E2-8F5C-B9730BB22A4D}"/>
    <hyperlink ref="A28" location="'✅'!A1" display="Tùy chọn" xr:uid="{413B691D-C9A3-4BC0-8463-5654476CAC0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workbookViewId="0"/>
  </sheetViews>
  <sheetFormatPr defaultRowHeight="13" x14ac:dyDescent="0.3"/>
  <cols>
    <col min="1" max="1" width="27.3984375" style="4" customWidth="1"/>
    <col min="2" max="3" width="9.09765625" customWidth="1"/>
    <col min="4" max="4" width="67.8984375" customWidth="1"/>
    <col min="5" max="5" width="14.59765625" customWidth="1"/>
    <col min="6" max="6" width="9.09765625" customWidth="1"/>
  </cols>
  <sheetData>
    <row r="1" spans="1:8" ht="13.4" customHeight="1" x14ac:dyDescent="0.3">
      <c r="A1" s="21" t="str">
        <f>'✅'!A1</f>
        <v>𝓣𝓐𝓢𝓒𝓞</v>
      </c>
    </row>
    <row r="2" spans="1:8" ht="13.4" customHeight="1" x14ac:dyDescent="0.3">
      <c r="A2" s="21"/>
    </row>
    <row r="3" spans="1:8" ht="13.4" customHeight="1" x14ac:dyDescent="0.3">
      <c r="A3" s="21"/>
      <c r="B3" s="1"/>
      <c r="C3" s="1"/>
      <c r="D3" t="s">
        <v>1415</v>
      </c>
      <c r="E3" s="1"/>
      <c r="H3" s="11"/>
    </row>
    <row r="4" spans="1:8" ht="13.4" customHeight="1" x14ac:dyDescent="0.3">
      <c r="A4" s="21"/>
      <c r="F4" t="s">
        <v>610</v>
      </c>
      <c r="H4" s="11"/>
    </row>
    <row r="5" spans="1:8" x14ac:dyDescent="0.3">
      <c r="A5" s="3" t="str">
        <f>Công_ty!A5</f>
        <v>BCTC hợp nhất</v>
      </c>
      <c r="C5" t="s">
        <v>56</v>
      </c>
      <c r="D5" t="s">
        <v>1255</v>
      </c>
      <c r="E5" t="s">
        <v>1343</v>
      </c>
      <c r="F5" t="s">
        <v>1416</v>
      </c>
      <c r="H5" t="s">
        <v>1263</v>
      </c>
    </row>
    <row r="6" spans="1:8" x14ac:dyDescent="0.3">
      <c r="C6" s="5" t="s">
        <v>1417</v>
      </c>
      <c r="D6" s="5" t="s">
        <v>1418</v>
      </c>
      <c r="E6" s="5" t="s">
        <v>1419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">
      <c r="C7" s="5" t="s">
        <v>5</v>
      </c>
      <c r="D7" s="5" t="s">
        <v>1420</v>
      </c>
      <c r="E7" s="5"/>
      <c r="F7" s="5"/>
      <c r="H7" t="str">
        <v>02_</v>
      </c>
    </row>
    <row r="8" spans="1:8" x14ac:dyDescent="0.3">
      <c r="A8" s="7" t="s">
        <v>13</v>
      </c>
      <c r="C8" s="5" t="s">
        <v>1421</v>
      </c>
      <c r="D8" s="5" t="s">
        <v>1422</v>
      </c>
      <c r="E8" s="5" t="s">
        <v>1419</v>
      </c>
      <c r="F8" s="5" t="b">
        <v>1</v>
      </c>
      <c r="H8" t="str">
        <v>03_</v>
      </c>
    </row>
    <row r="9" spans="1:8" x14ac:dyDescent="0.3">
      <c r="C9" s="5" t="s">
        <v>1423</v>
      </c>
      <c r="D9" s="5" t="s">
        <v>1424</v>
      </c>
      <c r="E9" s="5" t="s">
        <v>1419</v>
      </c>
      <c r="F9" s="5" t="b">
        <v>1</v>
      </c>
      <c r="H9" t="str">
        <v>04_</v>
      </c>
    </row>
    <row r="10" spans="1:8" x14ac:dyDescent="0.3">
      <c r="A10" s="7" t="s">
        <v>20</v>
      </c>
      <c r="C10" s="5" t="s">
        <v>1425</v>
      </c>
      <c r="D10" s="5" t="s">
        <v>1426</v>
      </c>
      <c r="E10" s="5" t="s">
        <v>1419</v>
      </c>
      <c r="F10" s="5" t="b">
        <v>1</v>
      </c>
      <c r="H10" t="str">
        <v>05_</v>
      </c>
    </row>
    <row r="11" spans="1:8" x14ac:dyDescent="0.3">
      <c r="C11" s="5" t="s">
        <v>1427</v>
      </c>
      <c r="D11" s="5" t="s">
        <v>1428</v>
      </c>
      <c r="E11" s="5" t="s">
        <v>1419</v>
      </c>
      <c r="F11" s="5" t="b">
        <v>1</v>
      </c>
      <c r="H11" t="str">
        <v>06_</v>
      </c>
    </row>
    <row r="12" spans="1:8" x14ac:dyDescent="0.3">
      <c r="A12" s="7" t="s">
        <v>27</v>
      </c>
      <c r="C12" s="5" t="s">
        <v>1429</v>
      </c>
      <c r="D12" s="5" t="s">
        <v>1221</v>
      </c>
      <c r="E12" s="5" t="s">
        <v>1419</v>
      </c>
      <c r="F12" s="5" t="b">
        <v>1</v>
      </c>
      <c r="H12" t="str">
        <v>07_</v>
      </c>
    </row>
    <row r="13" spans="1:8" x14ac:dyDescent="0.3">
      <c r="C13" s="5" t="s">
        <v>1430</v>
      </c>
      <c r="D13" s="5" t="s">
        <v>1431</v>
      </c>
      <c r="E13" s="5" t="s">
        <v>1419</v>
      </c>
      <c r="F13" s="5" t="b">
        <v>1</v>
      </c>
    </row>
    <row r="14" spans="1:8" x14ac:dyDescent="0.3">
      <c r="A14" s="7" t="s">
        <v>34</v>
      </c>
      <c r="C14" s="5" t="s">
        <v>1432</v>
      </c>
      <c r="D14" s="5" t="s">
        <v>1433</v>
      </c>
      <c r="E14" s="5"/>
      <c r="F14" s="5"/>
    </row>
    <row r="15" spans="1:8" x14ac:dyDescent="0.3">
      <c r="C15" s="5" t="s">
        <v>1434</v>
      </c>
      <c r="D15" s="5" t="s">
        <v>1435</v>
      </c>
      <c r="E15" s="5" t="s">
        <v>1419</v>
      </c>
      <c r="F15" s="5" t="b">
        <v>1</v>
      </c>
    </row>
    <row r="16" spans="1:8" x14ac:dyDescent="0.3">
      <c r="A16" s="7" t="s">
        <v>41</v>
      </c>
      <c r="C16" s="5" t="s">
        <v>1436</v>
      </c>
      <c r="D16" s="5" t="s">
        <v>1437</v>
      </c>
      <c r="E16" s="5" t="s">
        <v>1419</v>
      </c>
      <c r="F16" s="5" t="b">
        <v>1</v>
      </c>
    </row>
    <row r="17" spans="1:6" x14ac:dyDescent="0.3">
      <c r="C17" s="5" t="s">
        <v>1438</v>
      </c>
      <c r="D17" s="5" t="s">
        <v>1439</v>
      </c>
      <c r="E17" s="5" t="s">
        <v>1419</v>
      </c>
      <c r="F17" s="5" t="b">
        <v>1</v>
      </c>
    </row>
    <row r="18" spans="1:6" x14ac:dyDescent="0.3">
      <c r="A18" s="7" t="s">
        <v>48</v>
      </c>
      <c r="C18" s="5" t="s">
        <v>1440</v>
      </c>
      <c r="D18" s="5" t="s">
        <v>1441</v>
      </c>
      <c r="E18" s="5" t="s">
        <v>1419</v>
      </c>
      <c r="F18" s="5" t="b">
        <v>1</v>
      </c>
    </row>
    <row r="19" spans="1:6" x14ac:dyDescent="0.3">
      <c r="C19" s="5" t="s">
        <v>1442</v>
      </c>
      <c r="D19" s="5" t="s">
        <v>1443</v>
      </c>
      <c r="E19" s="5" t="s">
        <v>1419</v>
      </c>
      <c r="F19" s="5" t="b">
        <v>1</v>
      </c>
    </row>
    <row r="20" spans="1:6" x14ac:dyDescent="0.3">
      <c r="A20" s="7" t="s">
        <v>49</v>
      </c>
      <c r="C20" s="5" t="s">
        <v>1444</v>
      </c>
      <c r="D20" s="5" t="s">
        <v>1445</v>
      </c>
      <c r="E20" s="5" t="s">
        <v>1419</v>
      </c>
      <c r="F20" s="5" t="b">
        <v>1</v>
      </c>
    </row>
    <row r="21" spans="1:6" x14ac:dyDescent="0.3">
      <c r="C21" s="5" t="s">
        <v>1446</v>
      </c>
      <c r="D21" s="5" t="s">
        <v>1447</v>
      </c>
      <c r="E21" s="5" t="s">
        <v>1419</v>
      </c>
      <c r="F21" s="5" t="b">
        <v>1</v>
      </c>
    </row>
    <row r="22" spans="1:6" x14ac:dyDescent="0.3">
      <c r="A22" s="6" t="s">
        <v>50</v>
      </c>
      <c r="C22" s="5" t="s">
        <v>1448</v>
      </c>
      <c r="D22" s="5" t="s">
        <v>1449</v>
      </c>
      <c r="E22" s="5" t="s">
        <v>1419</v>
      </c>
      <c r="F22" s="5" t="b">
        <v>1</v>
      </c>
    </row>
    <row r="23" spans="1:6" x14ac:dyDescent="0.3">
      <c r="C23" s="5" t="s">
        <v>1450</v>
      </c>
      <c r="D23" s="5" t="s">
        <v>1451</v>
      </c>
      <c r="E23" s="5" t="s">
        <v>1419</v>
      </c>
      <c r="F23" s="5" t="b">
        <v>1</v>
      </c>
    </row>
    <row r="24" spans="1:6" x14ac:dyDescent="0.3">
      <c r="A24" s="7" t="s">
        <v>51</v>
      </c>
      <c r="C24" s="5" t="s">
        <v>1452</v>
      </c>
      <c r="D24" s="5" t="s">
        <v>1453</v>
      </c>
      <c r="E24" s="5"/>
      <c r="F24" s="5"/>
    </row>
    <row r="25" spans="1:6" x14ac:dyDescent="0.3">
      <c r="C25" s="5" t="s">
        <v>1454</v>
      </c>
      <c r="D25" s="5" t="s">
        <v>1455</v>
      </c>
      <c r="E25" s="5" t="s">
        <v>1456</v>
      </c>
      <c r="F25" s="5" t="b">
        <v>1</v>
      </c>
    </row>
    <row r="26" spans="1:6" x14ac:dyDescent="0.3">
      <c r="A26" s="7" t="s">
        <v>52</v>
      </c>
      <c r="C26" s="5" t="s">
        <v>1457</v>
      </c>
      <c r="D26" s="5" t="s">
        <v>1458</v>
      </c>
      <c r="E26" s="5" t="s">
        <v>1456</v>
      </c>
      <c r="F26" s="5" t="b">
        <v>1</v>
      </c>
    </row>
    <row r="27" spans="1:6" x14ac:dyDescent="0.3">
      <c r="C27" s="5" t="s">
        <v>1459</v>
      </c>
      <c r="D27" s="5" t="s">
        <v>1460</v>
      </c>
      <c r="E27" s="5" t="s">
        <v>1456</v>
      </c>
      <c r="F27" s="5" t="b">
        <v>1</v>
      </c>
    </row>
    <row r="28" spans="1:6" x14ac:dyDescent="0.3">
      <c r="A28" s="7" t="s">
        <v>53</v>
      </c>
      <c r="C28" s="5" t="s">
        <v>1461</v>
      </c>
      <c r="D28" s="5" t="s">
        <v>1462</v>
      </c>
      <c r="E28" s="5" t="s">
        <v>1456</v>
      </c>
      <c r="F28" s="5" t="b">
        <v>1</v>
      </c>
    </row>
    <row r="29" spans="1:6" x14ac:dyDescent="0.3">
      <c r="C29" s="5" t="s">
        <v>1463</v>
      </c>
      <c r="D29" s="5" t="s">
        <v>1464</v>
      </c>
      <c r="E29" s="5" t="s">
        <v>1456</v>
      </c>
      <c r="F29" s="5" t="b">
        <v>1</v>
      </c>
    </row>
    <row r="30" spans="1:6" x14ac:dyDescent="0.3">
      <c r="C30" s="5" t="s">
        <v>1465</v>
      </c>
      <c r="D30" s="5" t="s">
        <v>1466</v>
      </c>
      <c r="E30" s="5" t="s">
        <v>1456</v>
      </c>
      <c r="F30" s="5" t="b">
        <v>1</v>
      </c>
    </row>
    <row r="31" spans="1:6" x14ac:dyDescent="0.3">
      <c r="C31" s="5" t="s">
        <v>1467</v>
      </c>
      <c r="D31" s="5" t="s">
        <v>1468</v>
      </c>
      <c r="E31" s="5" t="s">
        <v>1456</v>
      </c>
      <c r="F31" s="5" t="b">
        <v>1</v>
      </c>
    </row>
    <row r="32" spans="1:6" x14ac:dyDescent="0.3">
      <c r="C32" s="5" t="s">
        <v>1469</v>
      </c>
      <c r="D32" s="5" t="s">
        <v>1470</v>
      </c>
      <c r="E32" s="5"/>
      <c r="F32" s="5"/>
    </row>
    <row r="33" spans="3:6" x14ac:dyDescent="0.3">
      <c r="C33" s="5" t="s">
        <v>1471</v>
      </c>
      <c r="D33" s="5" t="s">
        <v>1472</v>
      </c>
      <c r="E33" s="5" t="s">
        <v>1473</v>
      </c>
      <c r="F33" s="5" t="b">
        <v>1</v>
      </c>
    </row>
    <row r="34" spans="3:6" x14ac:dyDescent="0.3">
      <c r="C34" s="5" t="s">
        <v>1474</v>
      </c>
      <c r="D34" s="5" t="s">
        <v>1475</v>
      </c>
      <c r="E34" s="5" t="s">
        <v>1473</v>
      </c>
      <c r="F34" s="5" t="b">
        <v>1</v>
      </c>
    </row>
    <row r="35" spans="3:6" x14ac:dyDescent="0.3">
      <c r="C35" s="5" t="s">
        <v>1476</v>
      </c>
      <c r="D35" s="5" t="s">
        <v>1477</v>
      </c>
      <c r="E35" s="5" t="s">
        <v>1473</v>
      </c>
      <c r="F35" s="5" t="b">
        <v>1</v>
      </c>
    </row>
    <row r="36" spans="3:6" x14ac:dyDescent="0.3">
      <c r="C36" s="5" t="s">
        <v>1478</v>
      </c>
      <c r="D36" s="5" t="s">
        <v>1479</v>
      </c>
      <c r="E36" s="5" t="s">
        <v>1473</v>
      </c>
      <c r="F36" s="5" t="b">
        <v>1</v>
      </c>
    </row>
    <row r="37" spans="3:6" x14ac:dyDescent="0.3">
      <c r="C37" s="5" t="s">
        <v>1480</v>
      </c>
      <c r="D37" s="5" t="s">
        <v>1481</v>
      </c>
      <c r="E37" s="5" t="s">
        <v>1473</v>
      </c>
      <c r="F37" s="5" t="b">
        <v>1</v>
      </c>
    </row>
    <row r="38" spans="3:6" x14ac:dyDescent="0.3">
      <c r="C38" s="5" t="s">
        <v>1482</v>
      </c>
      <c r="D38" s="5" t="s">
        <v>1483</v>
      </c>
      <c r="E38" s="5" t="s">
        <v>1473</v>
      </c>
      <c r="F38" s="5" t="b">
        <v>1</v>
      </c>
    </row>
    <row r="39" spans="3:6" x14ac:dyDescent="0.3">
      <c r="C39" s="5" t="s">
        <v>1484</v>
      </c>
      <c r="D39" s="5" t="s">
        <v>1485</v>
      </c>
      <c r="E39" s="5"/>
      <c r="F39" s="5"/>
    </row>
    <row r="40" spans="3:6" x14ac:dyDescent="0.3">
      <c r="C40" s="5" t="s">
        <v>1486</v>
      </c>
      <c r="D40" s="5" t="s">
        <v>1487</v>
      </c>
      <c r="E40" s="5"/>
      <c r="F40" s="5"/>
    </row>
    <row r="41" spans="3:6" x14ac:dyDescent="0.3">
      <c r="C41" s="5" t="s">
        <v>1488</v>
      </c>
      <c r="D41" s="5" t="s">
        <v>1489</v>
      </c>
      <c r="E41" s="5"/>
      <c r="F41" s="5"/>
    </row>
    <row r="42" spans="3:6" x14ac:dyDescent="0.3">
      <c r="C42" s="5" t="s">
        <v>1490</v>
      </c>
      <c r="D42" s="5" t="s">
        <v>1491</v>
      </c>
      <c r="E42" s="5"/>
      <c r="F42" s="5"/>
    </row>
    <row r="43" spans="3:6" x14ac:dyDescent="0.3">
      <c r="C43" s="5" t="s">
        <v>1492</v>
      </c>
      <c r="D43" s="5" t="s">
        <v>1493</v>
      </c>
      <c r="E43" s="5"/>
      <c r="F43" s="5"/>
    </row>
    <row r="44" spans="3:6" x14ac:dyDescent="0.3">
      <c r="C44" s="5"/>
      <c r="D44" s="5"/>
      <c r="E44" s="5"/>
      <c r="F44" s="5"/>
    </row>
    <row r="45" spans="3:6" x14ac:dyDescent="0.3">
      <c r="C45" s="5" t="s">
        <v>1417</v>
      </c>
      <c r="D45" s="5" t="s">
        <v>1494</v>
      </c>
      <c r="E45" s="5" t="s">
        <v>1495</v>
      </c>
      <c r="F45" s="5"/>
    </row>
    <row r="46" spans="3:6" x14ac:dyDescent="0.3">
      <c r="C46" s="5" t="s">
        <v>1421</v>
      </c>
      <c r="D46" s="5" t="s">
        <v>1496</v>
      </c>
      <c r="E46" s="5" t="s">
        <v>1495</v>
      </c>
      <c r="F46" s="5"/>
    </row>
    <row r="47" spans="3:6" x14ac:dyDescent="0.3">
      <c r="C47" s="5" t="s">
        <v>1423</v>
      </c>
      <c r="D47" s="5" t="s">
        <v>1497</v>
      </c>
      <c r="E47" s="5" t="s">
        <v>1495</v>
      </c>
      <c r="F47" s="5"/>
    </row>
    <row r="48" spans="3:6" x14ac:dyDescent="0.3">
      <c r="C48" s="5" t="s">
        <v>1425</v>
      </c>
      <c r="D48" s="5" t="s">
        <v>1445</v>
      </c>
      <c r="E48" s="5" t="s">
        <v>1495</v>
      </c>
      <c r="F48" s="5"/>
    </row>
    <row r="49" spans="3:6" x14ac:dyDescent="0.3">
      <c r="C49" s="5" t="s">
        <v>1427</v>
      </c>
      <c r="D49" s="5" t="s">
        <v>1498</v>
      </c>
      <c r="E49" s="5" t="s">
        <v>1495</v>
      </c>
      <c r="F49" s="5"/>
    </row>
    <row r="50" spans="3:6" x14ac:dyDescent="0.3">
      <c r="C50" s="5" t="s">
        <v>1429</v>
      </c>
      <c r="D50" s="5" t="s">
        <v>1449</v>
      </c>
      <c r="E50" s="5" t="s">
        <v>1495</v>
      </c>
      <c r="F50" s="5"/>
    </row>
    <row r="51" spans="3:6" x14ac:dyDescent="0.3">
      <c r="C51" s="5" t="s">
        <v>1430</v>
      </c>
      <c r="D51" s="5" t="s">
        <v>1451</v>
      </c>
      <c r="E51" s="5" t="s">
        <v>1495</v>
      </c>
      <c r="F51" s="5"/>
    </row>
  </sheetData>
  <mergeCells count="1">
    <mergeCell ref="A1:A4"/>
  </mergeCells>
  <hyperlinks>
    <hyperlink ref="A8" location="'Tập đoàn'!A1" display="Tập đoàn" xr:uid="{756D7092-DB96-4779-8DE8-3552417F8080}"/>
    <hyperlink ref="A10" location="'Công ty'!A1" display="Danh mục công ty" xr:uid="{B82096B6-4BBF-488A-BF78-AB76AE4D6D4C}"/>
    <hyperlink ref="A12" location="TTCty!A1" display="Thông tin công ty" xr:uid="{E508545D-0686-4DE5-9C3F-91F842DC5CA9}"/>
    <hyperlink ref="A14" location="TKKT!A1" display="Tài khoản kế toán" xr:uid="{BE45D771-54A7-4ABD-B255-07E997AFC5B8}"/>
    <hyperlink ref="A16" location="BCTC!A1" display="Chỉ tiêu báo cáo" xr:uid="{38B75031-D9E1-40B2-BB67-2C53F1845751}"/>
    <hyperlink ref="A18" location="CTTM!A1" display="Chỉ tiêu thuyết minh" xr:uid="{80AA6D6E-CD1B-4FC8-A486-33FFBC8D9889}"/>
    <hyperlink ref="A20" location="'Map mã'!A1" display="Map chỉ tiêu BC-TM" xr:uid="{E58D8D66-932C-4809-B2F8-DDDB11A4EE47}"/>
    <hyperlink ref="A22" location="'Dòng tiền'!A1" display="Chỉ tiêu dòng tiền" xr:uid="{E7EAFA43-65AD-4840-8881-543323DF6B7B}"/>
    <hyperlink ref="A24" location="'Vốn vay'!A1" display="Phân loại vốn vay" xr:uid="{EFC976B3-BD6D-4484-90B8-1971EB3FDB19}"/>
    <hyperlink ref="A26" location="Khác!A1" display="Danh mục khác" xr:uid="{71A86CFA-7FA3-49D0-945B-E08CFF97F2BF}"/>
    <hyperlink ref="A28" location="'✅'!A1" display="Tùy chọn" xr:uid="{EA32F3B8-A5F5-4597-99D2-B93129B8D7E2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workbookViewId="0"/>
  </sheetViews>
  <sheetFormatPr defaultRowHeight="13" x14ac:dyDescent="0.3"/>
  <cols>
    <col min="1" max="1" width="27.3984375" style="4" customWidth="1"/>
    <col min="2" max="2" width="9.09765625" customWidth="1"/>
    <col min="3" max="3" width="35.3984375" customWidth="1"/>
    <col min="4" max="4" width="11" customWidth="1"/>
    <col min="5" max="5" width="8.59765625" style="18" customWidth="1"/>
    <col min="6" max="6" width="21.3984375" customWidth="1"/>
    <col min="7" max="7" width="9.09765625" customWidth="1"/>
    <col min="8" max="8" width="62.3984375" customWidth="1"/>
    <col min="9" max="9" width="9.09765625" customWidth="1"/>
    <col min="10" max="10" width="28" customWidth="1"/>
    <col min="11" max="11" width="9.09765625" customWidth="1"/>
  </cols>
  <sheetData>
    <row r="1" spans="1:10" x14ac:dyDescent="0.3">
      <c r="A1" s="21" t="str">
        <f>'✅'!A1</f>
        <v>𝓣𝓐𝓢𝓒𝓞</v>
      </c>
      <c r="E1" s="17"/>
    </row>
    <row r="2" spans="1:10" x14ac:dyDescent="0.3">
      <c r="A2" s="21"/>
      <c r="E2" s="17"/>
    </row>
    <row r="3" spans="1:10" x14ac:dyDescent="0.3">
      <c r="A3" s="21"/>
      <c r="C3" t="s">
        <v>1499</v>
      </c>
      <c r="E3" s="17"/>
      <c r="F3" t="s">
        <v>1499</v>
      </c>
      <c r="H3" t="s">
        <v>1500</v>
      </c>
    </row>
    <row r="4" spans="1:10" x14ac:dyDescent="0.3">
      <c r="A4" s="21"/>
      <c r="E4" s="17"/>
    </row>
    <row r="5" spans="1:10" x14ac:dyDescent="0.3">
      <c r="A5" s="3" t="str">
        <f>Công_ty!A5</f>
        <v>BCTC hợp nhất</v>
      </c>
      <c r="C5" t="s">
        <v>1501</v>
      </c>
      <c r="D5" t="s">
        <v>1502</v>
      </c>
      <c r="E5" s="17"/>
      <c r="F5" t="s">
        <v>1503</v>
      </c>
      <c r="H5" t="s">
        <v>1504</v>
      </c>
      <c r="J5" t="s">
        <v>1505</v>
      </c>
    </row>
    <row r="6" spans="1:10" x14ac:dyDescent="0.3">
      <c r="C6" s="5" t="s">
        <v>1114</v>
      </c>
      <c r="D6" s="5" t="s">
        <v>1506</v>
      </c>
      <c r="E6" s="17"/>
      <c r="F6" s="5" t="s">
        <v>1507</v>
      </c>
      <c r="H6" s="5" t="s">
        <v>1508</v>
      </c>
      <c r="J6" t="s">
        <v>1509</v>
      </c>
    </row>
    <row r="7" spans="1:10" x14ac:dyDescent="0.3">
      <c r="C7" s="5" t="s">
        <v>1510</v>
      </c>
      <c r="D7" s="5" t="s">
        <v>1506</v>
      </c>
      <c r="E7" s="17"/>
      <c r="F7" s="5" t="s">
        <v>1511</v>
      </c>
      <c r="H7" s="5" t="s">
        <v>1512</v>
      </c>
      <c r="J7" t="s">
        <v>1513</v>
      </c>
    </row>
    <row r="8" spans="1:10" x14ac:dyDescent="0.3">
      <c r="A8" s="7" t="s">
        <v>13</v>
      </c>
      <c r="C8" s="5" t="s">
        <v>1514</v>
      </c>
      <c r="D8" s="5" t="s">
        <v>1506</v>
      </c>
      <c r="E8" s="17"/>
      <c r="F8" s="5" t="s">
        <v>1515</v>
      </c>
      <c r="H8" s="5" t="s">
        <v>1516</v>
      </c>
      <c r="J8" t="s">
        <v>1517</v>
      </c>
    </row>
    <row r="9" spans="1:10" x14ac:dyDescent="0.3">
      <c r="C9" s="5" t="s">
        <v>1517</v>
      </c>
      <c r="D9" s="5" t="s">
        <v>1506</v>
      </c>
      <c r="E9" s="17"/>
      <c r="F9" s="5" t="s">
        <v>1518</v>
      </c>
      <c r="H9" s="5" t="s">
        <v>1519</v>
      </c>
      <c r="J9" t="s">
        <v>1520</v>
      </c>
    </row>
    <row r="10" spans="1:10" x14ac:dyDescent="0.3">
      <c r="A10" s="7" t="s">
        <v>20</v>
      </c>
      <c r="C10" s="5" t="s">
        <v>1521</v>
      </c>
      <c r="D10" s="5" t="s">
        <v>1506</v>
      </c>
      <c r="E10" s="17"/>
      <c r="H10" s="5" t="s">
        <v>1522</v>
      </c>
      <c r="J10" t="s">
        <v>1523</v>
      </c>
    </row>
    <row r="11" spans="1:10" x14ac:dyDescent="0.3">
      <c r="C11" s="5" t="s">
        <v>1117</v>
      </c>
      <c r="D11" s="5" t="s">
        <v>1524</v>
      </c>
      <c r="E11" s="17"/>
      <c r="H11" s="5" t="s">
        <v>1525</v>
      </c>
      <c r="J11" t="s">
        <v>1526</v>
      </c>
    </row>
    <row r="12" spans="1:10" x14ac:dyDescent="0.3">
      <c r="A12" s="7" t="s">
        <v>27</v>
      </c>
      <c r="C12" s="5" t="s">
        <v>1527</v>
      </c>
      <c r="D12" s="5" t="s">
        <v>1524</v>
      </c>
      <c r="E12" s="17"/>
      <c r="H12" s="5" t="s">
        <v>1528</v>
      </c>
      <c r="J12" t="s">
        <v>1529</v>
      </c>
    </row>
    <row r="13" spans="1:10" x14ac:dyDescent="0.3">
      <c r="C13" s="5" t="s">
        <v>825</v>
      </c>
      <c r="D13" s="5" t="s">
        <v>1524</v>
      </c>
      <c r="E13" s="17"/>
      <c r="H13" s="5" t="s">
        <v>1530</v>
      </c>
      <c r="J13" t="s">
        <v>1531</v>
      </c>
    </row>
    <row r="14" spans="1:10" x14ac:dyDescent="0.3">
      <c r="A14" s="7" t="s">
        <v>34</v>
      </c>
      <c r="E14" s="17"/>
      <c r="H14" s="5" t="s">
        <v>1532</v>
      </c>
    </row>
    <row r="15" spans="1:10" x14ac:dyDescent="0.3">
      <c r="E15" s="17"/>
      <c r="H15" s="5" t="s">
        <v>1533</v>
      </c>
    </row>
    <row r="16" spans="1:10" x14ac:dyDescent="0.3">
      <c r="A16" s="7" t="s">
        <v>41</v>
      </c>
      <c r="E16" s="17"/>
      <c r="H16" s="5" t="s">
        <v>1534</v>
      </c>
    </row>
    <row r="17" spans="1:8" x14ac:dyDescent="0.3">
      <c r="E17" s="17"/>
      <c r="H17" s="5" t="s">
        <v>1535</v>
      </c>
    </row>
    <row r="18" spans="1:8" x14ac:dyDescent="0.3">
      <c r="A18" s="7" t="s">
        <v>48</v>
      </c>
      <c r="E18" s="17"/>
      <c r="H18" s="5" t="s">
        <v>1536</v>
      </c>
    </row>
    <row r="19" spans="1:8" x14ac:dyDescent="0.3">
      <c r="E19" s="17"/>
      <c r="H19" s="5" t="s">
        <v>1537</v>
      </c>
    </row>
    <row r="20" spans="1:8" x14ac:dyDescent="0.3">
      <c r="A20" s="7" t="s">
        <v>49</v>
      </c>
      <c r="E20" s="17"/>
      <c r="H20" s="5" t="s">
        <v>1538</v>
      </c>
    </row>
    <row r="21" spans="1:8" x14ac:dyDescent="0.3">
      <c r="E21" s="17"/>
      <c r="H21" s="5" t="s">
        <v>1539</v>
      </c>
    </row>
    <row r="22" spans="1:8" x14ac:dyDescent="0.3">
      <c r="A22" s="7" t="s">
        <v>50</v>
      </c>
      <c r="E22" s="17"/>
      <c r="H22" s="5" t="s">
        <v>1540</v>
      </c>
    </row>
    <row r="23" spans="1:8" x14ac:dyDescent="0.3">
      <c r="E23" s="17"/>
      <c r="H23" s="5" t="s">
        <v>1541</v>
      </c>
    </row>
    <row r="24" spans="1:8" x14ac:dyDescent="0.3">
      <c r="A24" s="6" t="s">
        <v>51</v>
      </c>
      <c r="E24" s="17"/>
      <c r="H24" s="5" t="s">
        <v>1542</v>
      </c>
    </row>
    <row r="25" spans="1:8" x14ac:dyDescent="0.3">
      <c r="E25" s="17"/>
      <c r="H25" s="5" t="s">
        <v>1543</v>
      </c>
    </row>
    <row r="26" spans="1:8" x14ac:dyDescent="0.3">
      <c r="A26" s="7" t="s">
        <v>52</v>
      </c>
      <c r="E26" s="17"/>
      <c r="H26" s="5" t="s">
        <v>1544</v>
      </c>
    </row>
    <row r="27" spans="1:8" x14ac:dyDescent="0.3">
      <c r="E27" s="17"/>
      <c r="H27" s="5" t="s">
        <v>111</v>
      </c>
    </row>
    <row r="28" spans="1:8" x14ac:dyDescent="0.3">
      <c r="A28" s="7" t="s">
        <v>53</v>
      </c>
      <c r="E28" s="17"/>
      <c r="H28" s="5" t="s">
        <v>88</v>
      </c>
    </row>
    <row r="29" spans="1:8" x14ac:dyDescent="0.3">
      <c r="E29" s="17"/>
      <c r="H29" s="5" t="s">
        <v>1545</v>
      </c>
    </row>
    <row r="30" spans="1:8" x14ac:dyDescent="0.3">
      <c r="E30" s="17"/>
      <c r="H30" s="5" t="s">
        <v>1546</v>
      </c>
    </row>
    <row r="31" spans="1:8" x14ac:dyDescent="0.3">
      <c r="E31" s="17"/>
      <c r="H31" s="5" t="s">
        <v>1547</v>
      </c>
    </row>
    <row r="32" spans="1:8" x14ac:dyDescent="0.3">
      <c r="E32" s="17"/>
      <c r="H32" s="5" t="s">
        <v>1548</v>
      </c>
    </row>
    <row r="33" spans="5:8" x14ac:dyDescent="0.3">
      <c r="E33" s="17"/>
      <c r="H33" s="5" t="s">
        <v>1549</v>
      </c>
    </row>
    <row r="34" spans="5:8" x14ac:dyDescent="0.3">
      <c r="E34" s="17"/>
      <c r="H34" s="5" t="s">
        <v>1550</v>
      </c>
    </row>
    <row r="35" spans="5:8" x14ac:dyDescent="0.3">
      <c r="E35" s="17"/>
      <c r="H35" s="5" t="s">
        <v>1551</v>
      </c>
    </row>
  </sheetData>
  <mergeCells count="1">
    <mergeCell ref="A1:A4"/>
  </mergeCells>
  <hyperlinks>
    <hyperlink ref="A8" location="'Tập đoàn'!A1" display="Tập đoàn" xr:uid="{4598DB69-3F90-43BA-902C-5A2B8D1DF4A5}"/>
    <hyperlink ref="A10" location="'Công ty'!A1" display="Danh mục công ty" xr:uid="{B2183E79-41BD-422E-9CDA-55C425147701}"/>
    <hyperlink ref="A12" location="TTCty!A1" display="Thông tin công ty" xr:uid="{6F6AC577-68D9-4589-842D-48360E549562}"/>
    <hyperlink ref="A14" location="TKKT!A1" display="Tài khoản kế toán" xr:uid="{B2A6839B-2EBF-4493-9AF6-F16453D1061C}"/>
    <hyperlink ref="A16" location="BCTC!A1" display="Chỉ tiêu báo cáo" xr:uid="{D04CFD5A-F713-4656-AFA4-53A70ED61581}"/>
    <hyperlink ref="A18" location="CTTM!A1" display="Chỉ tiêu thuyết minh" xr:uid="{3DB674F0-0C87-4F00-A7FB-DA94EDD2B5B6}"/>
    <hyperlink ref="A20" location="'Map mã'!A1" display="Map chỉ tiêu BC-TM" xr:uid="{8901181E-574D-434B-8B19-A116F39C39D3}"/>
    <hyperlink ref="A22" location="'Dòng tiền'!A1" display="Chỉ tiêu dòng tiền" xr:uid="{26E9730E-6562-49CB-B889-673DCF34DDEF}"/>
    <hyperlink ref="A24" location="'Vốn vay'!A1" display="Phân loại vốn vay" xr:uid="{737496AE-77D0-4D5F-9948-E9026EF924BB}"/>
    <hyperlink ref="A26" location="Khác!A1" display="Danh mục khác" xr:uid="{BE6CD15D-6DD5-4987-87BE-AEDF983B1BC7}"/>
    <hyperlink ref="A28" location="'✅'!A1" display="Tùy chọn" xr:uid="{1A94BF60-5BD5-4AA1-9B4E-C0C9473CA5BE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dc:description/>
  <cp:lastModifiedBy>TC-QLKT-GIAPNV</cp:lastModifiedBy>
  <cp:lastPrinted>2025-09-25T09:12:50Z</cp:lastPrinted>
  <dcterms:created xsi:type="dcterms:W3CDTF">2022-07-25T11:42:34Z</dcterms:created>
  <dcterms:modified xsi:type="dcterms:W3CDTF">2025-10-11T04:47:01Z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